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120" activeTab="3"/>
  </bookViews>
  <sheets>
    <sheet name="wisatawan" sheetId="1" r:id="rId1"/>
    <sheet name="Unit Usaha" sheetId="2" r:id="rId2"/>
    <sheet name="TK" sheetId="3" r:id="rId3"/>
    <sheet name="Multipli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Vina</author>
  </authors>
  <commentList>
    <comment ref="O29" authorId="0">
      <text>
        <r>
          <rPr>
            <b/>
            <sz val="8"/>
            <rFont val="Tahoma"/>
            <family val="2"/>
          </rPr>
          <t>Vina:</t>
        </r>
        <r>
          <rPr>
            <sz val="8"/>
            <rFont val="Tahoma"/>
            <family val="2"/>
          </rPr>
          <t xml:space="preserve">
data kunj per bulan (orang)</t>
        </r>
      </text>
    </comment>
  </commentList>
</comments>
</file>

<file path=xl/sharedStrings.xml><?xml version="1.0" encoding="utf-8"?>
<sst xmlns="http://schemas.openxmlformats.org/spreadsheetml/2006/main" count="215" uniqueCount="117">
  <si>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</si>
  <si>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</si>
  <si>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</si>
  <si>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</si>
  <si>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</si>
  <si>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</si>
  <si>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</si>
  <si>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</si>
  <si>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</si>
  <si>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</si>
  <si>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Biaya Perjalanan</t>
  </si>
  <si>
    <t>Konsumsi dari rumah</t>
  </si>
  <si>
    <t>Konsumsi (dilokasi)</t>
  </si>
  <si>
    <t>Akomodasi (penginapan)</t>
  </si>
  <si>
    <t>Pembelian souvenir/oleh2</t>
  </si>
  <si>
    <t>Penyewaan alat jasa</t>
  </si>
  <si>
    <t xml:space="preserve">Dokumentasi </t>
  </si>
  <si>
    <t>Tiket masuk kawasan GSE</t>
  </si>
  <si>
    <t>Tiket masuk objek wisata</t>
  </si>
  <si>
    <t>Biaya (Rp)</t>
  </si>
  <si>
    <t>Ket:</t>
  </si>
  <si>
    <t>TE</t>
  </si>
  <si>
    <t>Resp</t>
  </si>
  <si>
    <t>PROPORSI PENGELUARAN MASING-MASING BIAYA</t>
  </si>
  <si>
    <t>16a/TE</t>
  </si>
  <si>
    <t>16b/TE</t>
  </si>
  <si>
    <t>16c/TE</t>
  </si>
  <si>
    <t>16d/TE</t>
  </si>
  <si>
    <t>16e/TE</t>
  </si>
  <si>
    <t>16f/TE</t>
  </si>
  <si>
    <t>16g/TE</t>
  </si>
  <si>
    <t>16h/TE</t>
  </si>
  <si>
    <t>16i/TE</t>
  </si>
  <si>
    <t>16j/TE</t>
  </si>
  <si>
    <t>Rata-rata</t>
  </si>
  <si>
    <t>Rata-rata pengeluaran wstw</t>
  </si>
  <si>
    <t>Proporsi leakages</t>
  </si>
  <si>
    <t>Total Kunjungan per tahun</t>
  </si>
  <si>
    <t>Jumlah pengunjung total / bulan</t>
  </si>
  <si>
    <t>Total Leakages per Bulan</t>
  </si>
  <si>
    <t>Ket</t>
  </si>
  <si>
    <t>Pendapatan pemilik</t>
  </si>
  <si>
    <t>upah karyawan</t>
  </si>
  <si>
    <t>pembelian input/bahan baku</t>
  </si>
  <si>
    <t>biaya pemeliharaan alat</t>
  </si>
  <si>
    <t>biaya operasional unit usaha (listrik,Pam)</t>
  </si>
  <si>
    <t>pengembalian kredit ke bank</t>
  </si>
  <si>
    <t>kebutuhan pangan harian</t>
  </si>
  <si>
    <t>transportasi lokal</t>
  </si>
  <si>
    <t>retribusi dan pajak</t>
  </si>
  <si>
    <t>I</t>
  </si>
  <si>
    <t>C1</t>
  </si>
  <si>
    <t>C2</t>
  </si>
  <si>
    <t>C3</t>
  </si>
  <si>
    <t>C4</t>
  </si>
  <si>
    <t>C5</t>
  </si>
  <si>
    <t>C6</t>
  </si>
  <si>
    <t>C7</t>
  </si>
  <si>
    <t>C8</t>
  </si>
  <si>
    <t>Total</t>
  </si>
  <si>
    <t>Rata-rata penerimaan Unit Usaha</t>
  </si>
  <si>
    <t>Leakage</t>
  </si>
  <si>
    <t>Real impact</t>
  </si>
  <si>
    <t>kebutuhan pangan</t>
  </si>
  <si>
    <t>biaya transportasi</t>
  </si>
  <si>
    <t>retribusi</t>
  </si>
  <si>
    <t>biaya lainnya</t>
  </si>
  <si>
    <t>H1</t>
  </si>
  <si>
    <t>H2</t>
  </si>
  <si>
    <t>H3</t>
  </si>
  <si>
    <t>H4</t>
  </si>
  <si>
    <t>Proporsi Pengeluaran TK Lokal</t>
  </si>
  <si>
    <t>Direct</t>
  </si>
  <si>
    <t>Indirect</t>
  </si>
  <si>
    <t>Induced</t>
  </si>
  <si>
    <t>Jenis Unit Usaha</t>
  </si>
  <si>
    <t>omzet/akhir pekan</t>
  </si>
  <si>
    <t>Omzet Total Unit Usaha</t>
  </si>
  <si>
    <t>Unit Usaha</t>
  </si>
  <si>
    <t>TK Total</t>
  </si>
  <si>
    <t>Total Income</t>
  </si>
  <si>
    <t>Tenaga Kerja</t>
  </si>
  <si>
    <t>Kios</t>
  </si>
  <si>
    <t>P.Kios</t>
  </si>
  <si>
    <t>Asongan</t>
  </si>
  <si>
    <t>P.Asongan</t>
  </si>
  <si>
    <t>Parkir</t>
  </si>
  <si>
    <t>P.Parkir</t>
  </si>
  <si>
    <t>Toilet</t>
  </si>
  <si>
    <t>P.Toilet</t>
  </si>
  <si>
    <t>petugas kebersihan</t>
  </si>
  <si>
    <t>Per minggu</t>
  </si>
  <si>
    <t>pengelola wisata</t>
  </si>
  <si>
    <t>Perbulan</t>
  </si>
  <si>
    <t>Tourist spending</t>
  </si>
  <si>
    <t>Pengeluaran wisatawan (E)</t>
  </si>
  <si>
    <t>Pendapatan yang diterima unit usaha (D)</t>
  </si>
  <si>
    <t>Pendapatan lokal tak langsung (N)</t>
  </si>
  <si>
    <t>Pendapatan lokal induced (U)</t>
  </si>
  <si>
    <t>D+N+U</t>
  </si>
  <si>
    <t>D+N</t>
  </si>
  <si>
    <t>Nilai Multiplier</t>
  </si>
  <si>
    <t>Keynesian Income multiplier</t>
  </si>
  <si>
    <t>Ratio Income Multiplier Tipe 1</t>
  </si>
  <si>
    <t>Ratio Income Multiplier Tipe 2</t>
  </si>
  <si>
    <t>Jumlah unit Usaha</t>
  </si>
  <si>
    <t>Jumlah TK/unit</t>
  </si>
  <si>
    <t>Pendapatan/Bulan</t>
  </si>
  <si>
    <t>Pengeluaran/Bulan</t>
  </si>
  <si>
    <t xml:space="preserve">Total Pengeluaran </t>
  </si>
  <si>
    <t>Pengeluaran</t>
  </si>
  <si>
    <t>INTERPRETASI</t>
  </si>
  <si>
    <t>Proporsi spending tourist (kwsan wsata)</t>
  </si>
  <si>
    <t>Spending tourist di kwsn wsta (Rp/orang)</t>
  </si>
  <si>
    <t>Biaya parkir</t>
  </si>
  <si>
    <t>Total Spending di dalam kawsan wisataper bulan</t>
  </si>
  <si>
    <t>Total Pengeluaran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</si>
</sst>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.00_);_(* \(#,##0.00\);_(* &quot;-&quot;_);_(@_)"/>
    <numFmt numFmtId="177" formatCode="_(* #,##0.0_);_(* \(#,##0.0\);_(* &quot;-&quot;??_);_(@_)"/>
    <numFmt numFmtId="178" formatCode="_(* #,##0_);_(* \(#,##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37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2" fillId="35" borderId="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178" fontId="0" fillId="0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14</xdr:row>
      <xdr:rowOff>152400</xdr:rowOff>
    </xdr:from>
    <xdr:to>
      <xdr:col>9</xdr:col>
      <xdr:colOff>666750</xdr:colOff>
      <xdr:row>35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962275"/>
          <a:ext cx="29432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="120" zoomScaleNormal="120" zoomScalePageLayoutView="0" workbookViewId="0" topLeftCell="N23">
      <selection activeCell="P34" sqref="P34"/>
    </sheetView>
  </sheetViews>
  <sheetFormatPr defaultColWidth="9.140625" defaultRowHeight="12.75"/>
  <cols>
    <col min="1" max="1" width="10.7109375" style="5" customWidth="1"/>
    <col min="2" max="11" width="9.140625" style="5" customWidth="1"/>
    <col min="12" max="12" width="15.140625" style="14" customWidth="1"/>
    <col min="13" max="13" width="8.140625" style="5" customWidth="1"/>
    <col min="14" max="14" width="6.28125" style="5" customWidth="1"/>
    <col min="15" max="15" width="44.57421875" style="5" customWidth="1"/>
    <col min="16" max="16" width="12.140625" style="0" customWidth="1"/>
  </cols>
  <sheetData>
    <row r="1" ht="12.75"/>
    <row r="2" spans="2:15" ht="12.75">
      <c r="B2" s="62" t="s">
        <v>19</v>
      </c>
      <c r="C2" s="62"/>
      <c r="D2" s="62"/>
      <c r="E2" s="62"/>
      <c r="F2" s="62"/>
      <c r="G2" s="62"/>
      <c r="H2" s="62"/>
      <c r="I2" s="62"/>
      <c r="J2" s="62"/>
      <c r="K2" s="62"/>
      <c r="N2" s="7" t="s">
        <v>20</v>
      </c>
      <c r="O2" s="7"/>
    </row>
    <row r="3" spans="1:15" ht="12.75">
      <c r="A3" s="11" t="s">
        <v>22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15" t="s">
        <v>21</v>
      </c>
      <c r="N3" s="8" t="s">
        <v>0</v>
      </c>
      <c r="O3" s="9" t="s">
        <v>10</v>
      </c>
    </row>
    <row r="4" spans="1:15" ht="12.75">
      <c r="A4" s="11">
        <v>1</v>
      </c>
      <c r="B4" s="3">
        <v>12000</v>
      </c>
      <c r="C4" s="3">
        <v>0</v>
      </c>
      <c r="D4" s="3">
        <v>16500</v>
      </c>
      <c r="E4" s="3">
        <v>0</v>
      </c>
      <c r="F4" s="3">
        <v>0</v>
      </c>
      <c r="G4" s="3">
        <v>0</v>
      </c>
      <c r="H4" s="3">
        <v>0</v>
      </c>
      <c r="I4" s="3">
        <v>2000</v>
      </c>
      <c r="J4" s="3">
        <v>3000</v>
      </c>
      <c r="K4" s="3">
        <v>3000</v>
      </c>
      <c r="L4" s="14">
        <f>SUM(B4:K4)</f>
        <v>36500</v>
      </c>
      <c r="N4" s="8" t="s">
        <v>1</v>
      </c>
      <c r="O4" s="9" t="s">
        <v>11</v>
      </c>
    </row>
    <row r="5" spans="1:15" ht="12.75">
      <c r="A5" s="11">
        <v>2</v>
      </c>
      <c r="B5" s="5">
        <v>75000</v>
      </c>
      <c r="C5" s="5">
        <v>50000</v>
      </c>
      <c r="D5" s="5">
        <v>12500</v>
      </c>
      <c r="E5" s="5">
        <v>0</v>
      </c>
      <c r="F5" s="5">
        <v>0</v>
      </c>
      <c r="G5" s="5">
        <v>0</v>
      </c>
      <c r="H5" s="5">
        <v>0</v>
      </c>
      <c r="I5" s="5">
        <v>5000</v>
      </c>
      <c r="J5" s="3">
        <v>3000</v>
      </c>
      <c r="K5" s="3">
        <v>3000</v>
      </c>
      <c r="L5" s="14">
        <f aca="true" t="shared" si="0" ref="L5:L43">SUM(B5:K5)</f>
        <v>148500</v>
      </c>
      <c r="N5" s="8" t="s">
        <v>2</v>
      </c>
      <c r="O5" s="10" t="s">
        <v>12</v>
      </c>
    </row>
    <row r="6" spans="1:15" ht="12.75">
      <c r="A6" s="11">
        <v>3</v>
      </c>
      <c r="B6" s="5">
        <v>25000</v>
      </c>
      <c r="C6" s="5">
        <v>12000</v>
      </c>
      <c r="D6" s="5">
        <v>10000</v>
      </c>
      <c r="E6" s="5">
        <v>0</v>
      </c>
      <c r="F6" s="5">
        <v>5000</v>
      </c>
      <c r="G6" s="5">
        <v>0</v>
      </c>
      <c r="H6" s="5">
        <v>0</v>
      </c>
      <c r="I6" s="5">
        <v>900</v>
      </c>
      <c r="J6" s="3">
        <v>3000</v>
      </c>
      <c r="K6" s="3">
        <v>3000</v>
      </c>
      <c r="L6" s="14">
        <f t="shared" si="0"/>
        <v>58900</v>
      </c>
      <c r="N6" s="8" t="s">
        <v>3</v>
      </c>
      <c r="O6" s="10" t="s">
        <v>13</v>
      </c>
    </row>
    <row r="7" spans="1:15" ht="12.75">
      <c r="A7" s="11">
        <v>4</v>
      </c>
      <c r="B7" s="5">
        <v>20000</v>
      </c>
      <c r="C7" s="5">
        <v>15000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2000</v>
      </c>
      <c r="J7" s="3">
        <v>3000</v>
      </c>
      <c r="K7" s="3">
        <v>3000</v>
      </c>
      <c r="L7" s="14">
        <f t="shared" si="0"/>
        <v>43000</v>
      </c>
      <c r="N7" s="8" t="s">
        <v>4</v>
      </c>
      <c r="O7" s="10" t="s">
        <v>14</v>
      </c>
    </row>
    <row r="8" spans="1:15" ht="12.75">
      <c r="A8" s="11">
        <v>5</v>
      </c>
      <c r="B8" s="5">
        <v>35000</v>
      </c>
      <c r="C8" s="5">
        <v>10000</v>
      </c>
      <c r="D8" s="5">
        <v>10000</v>
      </c>
      <c r="E8" s="5">
        <v>0</v>
      </c>
      <c r="F8" s="5">
        <v>0</v>
      </c>
      <c r="G8" s="5">
        <v>0</v>
      </c>
      <c r="H8" s="5">
        <v>0</v>
      </c>
      <c r="I8" s="5">
        <v>2500</v>
      </c>
      <c r="J8" s="3">
        <v>3000</v>
      </c>
      <c r="K8" s="3">
        <v>3000</v>
      </c>
      <c r="L8" s="14">
        <f t="shared" si="0"/>
        <v>63500</v>
      </c>
      <c r="N8" s="8" t="s">
        <v>5</v>
      </c>
      <c r="O8" s="10" t="s">
        <v>15</v>
      </c>
    </row>
    <row r="9" spans="1:15" ht="12.75">
      <c r="A9" s="11">
        <v>6</v>
      </c>
      <c r="B9" s="5">
        <v>17500</v>
      </c>
      <c r="C9" s="5">
        <v>8000</v>
      </c>
      <c r="D9" s="5">
        <v>5000</v>
      </c>
      <c r="E9" s="5">
        <v>0</v>
      </c>
      <c r="F9" s="5">
        <v>0</v>
      </c>
      <c r="G9" s="5">
        <v>0</v>
      </c>
      <c r="H9" s="5">
        <v>0</v>
      </c>
      <c r="I9" s="5">
        <v>1000</v>
      </c>
      <c r="J9" s="3">
        <v>3000</v>
      </c>
      <c r="K9" s="3">
        <v>3000</v>
      </c>
      <c r="L9" s="14">
        <f t="shared" si="0"/>
        <v>37500</v>
      </c>
      <c r="N9" s="8" t="s">
        <v>6</v>
      </c>
      <c r="O9" s="10" t="s">
        <v>16</v>
      </c>
    </row>
    <row r="10" spans="1:15" ht="12.75">
      <c r="A10" s="11">
        <v>7</v>
      </c>
      <c r="B10" s="5">
        <v>16000</v>
      </c>
      <c r="C10" s="5">
        <v>20000</v>
      </c>
      <c r="D10" s="5">
        <v>20000</v>
      </c>
      <c r="E10" s="5">
        <v>25000</v>
      </c>
      <c r="F10" s="5">
        <v>0</v>
      </c>
      <c r="G10" s="5">
        <v>0</v>
      </c>
      <c r="H10" s="5">
        <v>0</v>
      </c>
      <c r="I10" s="5">
        <v>500</v>
      </c>
      <c r="J10" s="3">
        <v>4000</v>
      </c>
      <c r="K10" s="3">
        <v>3000</v>
      </c>
      <c r="L10" s="14">
        <f t="shared" si="0"/>
        <v>88500</v>
      </c>
      <c r="N10" s="8" t="s">
        <v>7</v>
      </c>
      <c r="O10" s="10" t="s">
        <v>114</v>
      </c>
    </row>
    <row r="11" spans="1:15" ht="12.75">
      <c r="A11" s="11">
        <v>8</v>
      </c>
      <c r="B11" s="5">
        <v>10000</v>
      </c>
      <c r="C11" s="5">
        <v>10000</v>
      </c>
      <c r="D11" s="5">
        <v>20000</v>
      </c>
      <c r="E11" s="5">
        <v>0</v>
      </c>
      <c r="F11" s="5">
        <v>0</v>
      </c>
      <c r="G11" s="5">
        <v>0</v>
      </c>
      <c r="H11" s="5">
        <v>0</v>
      </c>
      <c r="I11" s="5">
        <v>2500</v>
      </c>
      <c r="J11" s="3">
        <v>3000</v>
      </c>
      <c r="K11" s="3">
        <v>3000</v>
      </c>
      <c r="L11" s="14">
        <f t="shared" si="0"/>
        <v>48500</v>
      </c>
      <c r="N11" s="8" t="s">
        <v>8</v>
      </c>
      <c r="O11" s="10" t="s">
        <v>17</v>
      </c>
    </row>
    <row r="12" spans="1:15" ht="12.75">
      <c r="A12" s="11">
        <v>9</v>
      </c>
      <c r="B12" s="5">
        <v>10000</v>
      </c>
      <c r="C12" s="5">
        <v>0</v>
      </c>
      <c r="D12" s="5">
        <v>3000</v>
      </c>
      <c r="E12" s="5">
        <v>0</v>
      </c>
      <c r="F12" s="5">
        <v>0</v>
      </c>
      <c r="G12" s="5">
        <v>0</v>
      </c>
      <c r="H12" s="5">
        <v>0</v>
      </c>
      <c r="I12" s="5">
        <v>2000</v>
      </c>
      <c r="J12" s="3">
        <v>3000</v>
      </c>
      <c r="K12" s="3">
        <v>3000</v>
      </c>
      <c r="L12" s="14">
        <f t="shared" si="0"/>
        <v>21000</v>
      </c>
      <c r="N12" s="8" t="s">
        <v>9</v>
      </c>
      <c r="O12" s="10" t="s">
        <v>18</v>
      </c>
    </row>
    <row r="13" spans="1:12" ht="12.75">
      <c r="A13" s="11">
        <v>10</v>
      </c>
      <c r="B13" s="5">
        <v>100000</v>
      </c>
      <c r="C13" s="5">
        <v>0</v>
      </c>
      <c r="D13" s="5">
        <v>30000</v>
      </c>
      <c r="E13" s="5">
        <v>90000</v>
      </c>
      <c r="F13" s="5">
        <v>0</v>
      </c>
      <c r="G13" s="5">
        <v>0</v>
      </c>
      <c r="H13" s="5">
        <v>0</v>
      </c>
      <c r="I13" s="5">
        <v>5000</v>
      </c>
      <c r="J13" s="3">
        <v>3000</v>
      </c>
      <c r="K13" s="3">
        <v>3000</v>
      </c>
      <c r="L13" s="14">
        <f t="shared" si="0"/>
        <v>231000</v>
      </c>
    </row>
    <row r="14" spans="1:16" ht="15.75">
      <c r="A14" s="11">
        <v>11</v>
      </c>
      <c r="B14" s="5">
        <v>30000</v>
      </c>
      <c r="C14" s="5">
        <v>20000</v>
      </c>
      <c r="D14" s="5">
        <v>30000</v>
      </c>
      <c r="E14" s="5">
        <v>0</v>
      </c>
      <c r="F14" s="5">
        <v>0</v>
      </c>
      <c r="G14" s="5">
        <v>0</v>
      </c>
      <c r="H14" s="5">
        <v>0</v>
      </c>
      <c r="I14" s="5">
        <v>1500</v>
      </c>
      <c r="J14" s="3">
        <v>4000</v>
      </c>
      <c r="K14" s="3">
        <v>3000</v>
      </c>
      <c r="L14" s="14">
        <f t="shared" si="0"/>
        <v>88500</v>
      </c>
      <c r="N14" s="20" t="s">
        <v>24</v>
      </c>
      <c r="O14" s="59" t="s">
        <v>10</v>
      </c>
      <c r="P14" s="16">
        <f>B90</f>
        <v>0.35742960663874257</v>
      </c>
    </row>
    <row r="15" spans="1:16" ht="15.75">
      <c r="A15" s="11">
        <v>12</v>
      </c>
      <c r="B15" s="5">
        <v>20000</v>
      </c>
      <c r="C15" s="5">
        <v>10000</v>
      </c>
      <c r="D15" s="5">
        <v>25000</v>
      </c>
      <c r="E15" s="5">
        <v>0</v>
      </c>
      <c r="F15" s="5">
        <v>0</v>
      </c>
      <c r="G15" s="5">
        <v>0</v>
      </c>
      <c r="H15" s="5">
        <v>0</v>
      </c>
      <c r="I15" s="5">
        <v>1500</v>
      </c>
      <c r="J15" s="3">
        <v>3000</v>
      </c>
      <c r="K15" s="3">
        <v>3000</v>
      </c>
      <c r="L15" s="14">
        <f t="shared" si="0"/>
        <v>62500</v>
      </c>
      <c r="N15" s="20" t="s">
        <v>25</v>
      </c>
      <c r="O15" s="59" t="s">
        <v>11</v>
      </c>
      <c r="P15" s="16">
        <f>C90</f>
        <v>0.13261864468765588</v>
      </c>
    </row>
    <row r="16" spans="1:16" ht="15.75">
      <c r="A16" s="11">
        <v>13</v>
      </c>
      <c r="B16" s="5">
        <v>15000</v>
      </c>
      <c r="C16" s="5">
        <v>5000</v>
      </c>
      <c r="D16" s="5">
        <v>30000</v>
      </c>
      <c r="E16" s="5">
        <v>0</v>
      </c>
      <c r="F16" s="5">
        <v>0</v>
      </c>
      <c r="G16" s="5">
        <v>0</v>
      </c>
      <c r="H16" s="5">
        <v>0</v>
      </c>
      <c r="I16" s="5">
        <v>2000</v>
      </c>
      <c r="J16" s="3">
        <v>4000</v>
      </c>
      <c r="K16" s="3">
        <v>3000</v>
      </c>
      <c r="L16" s="14">
        <f t="shared" si="0"/>
        <v>59000</v>
      </c>
      <c r="N16" s="20" t="s">
        <v>26</v>
      </c>
      <c r="O16" s="17" t="s">
        <v>12</v>
      </c>
      <c r="P16" s="19">
        <f>D90</f>
        <v>0.25746711054035376</v>
      </c>
    </row>
    <row r="17" spans="1:16" ht="15.75">
      <c r="A17" s="11">
        <v>14</v>
      </c>
      <c r="B17" s="5">
        <v>30000</v>
      </c>
      <c r="C17" s="5">
        <v>25000</v>
      </c>
      <c r="D17" s="5">
        <v>5000</v>
      </c>
      <c r="E17" s="5">
        <v>0</v>
      </c>
      <c r="F17" s="5">
        <v>10000</v>
      </c>
      <c r="G17" s="5">
        <v>0</v>
      </c>
      <c r="H17" s="5">
        <v>0</v>
      </c>
      <c r="I17" s="5">
        <v>5000</v>
      </c>
      <c r="J17" s="3">
        <v>3000</v>
      </c>
      <c r="K17" s="3">
        <v>3000</v>
      </c>
      <c r="L17" s="14">
        <f t="shared" si="0"/>
        <v>81000</v>
      </c>
      <c r="N17" s="20" t="s">
        <v>27</v>
      </c>
      <c r="O17" s="17" t="s">
        <v>13</v>
      </c>
      <c r="P17" s="19">
        <f>E90</f>
        <v>0.023106641273664845</v>
      </c>
    </row>
    <row r="18" spans="1:16" ht="15.75">
      <c r="A18" s="11">
        <v>15</v>
      </c>
      <c r="B18" s="5">
        <v>25000</v>
      </c>
      <c r="C18" s="5">
        <v>0</v>
      </c>
      <c r="D18" s="5">
        <v>25000</v>
      </c>
      <c r="E18" s="5">
        <v>26000</v>
      </c>
      <c r="F18" s="5">
        <v>0</v>
      </c>
      <c r="G18" s="5">
        <v>50000</v>
      </c>
      <c r="H18" s="5">
        <v>0</v>
      </c>
      <c r="I18" s="5">
        <v>2000</v>
      </c>
      <c r="J18" s="3">
        <v>3000</v>
      </c>
      <c r="K18" s="3">
        <v>3000</v>
      </c>
      <c r="L18" s="14">
        <f t="shared" si="0"/>
        <v>134000</v>
      </c>
      <c r="N18" s="20" t="s">
        <v>28</v>
      </c>
      <c r="O18" s="17" t="s">
        <v>14</v>
      </c>
      <c r="P18" s="19">
        <f>F90</f>
        <v>0.023616422958439943</v>
      </c>
    </row>
    <row r="19" spans="1:16" ht="15.75">
      <c r="A19" s="11">
        <v>16</v>
      </c>
      <c r="B19" s="5">
        <v>5000</v>
      </c>
      <c r="C19" s="5">
        <v>6000</v>
      </c>
      <c r="D19" s="5">
        <v>20000</v>
      </c>
      <c r="E19" s="5">
        <v>0</v>
      </c>
      <c r="F19" s="5">
        <v>0</v>
      </c>
      <c r="G19" s="5">
        <v>5000</v>
      </c>
      <c r="H19" s="5">
        <v>0</v>
      </c>
      <c r="I19" s="5">
        <v>5000</v>
      </c>
      <c r="J19" s="3">
        <v>3000</v>
      </c>
      <c r="K19" s="3">
        <v>3000</v>
      </c>
      <c r="L19" s="14">
        <f t="shared" si="0"/>
        <v>47000</v>
      </c>
      <c r="N19" s="20" t="s">
        <v>29</v>
      </c>
      <c r="O19" s="17" t="s">
        <v>15</v>
      </c>
      <c r="P19" s="19">
        <f>G90</f>
        <v>0.01198793267704033</v>
      </c>
    </row>
    <row r="20" spans="1:16" ht="15.75">
      <c r="A20" s="11">
        <v>17</v>
      </c>
      <c r="B20" s="5">
        <v>15000</v>
      </c>
      <c r="C20" s="5">
        <v>0</v>
      </c>
      <c r="D20" s="5">
        <v>30000</v>
      </c>
      <c r="E20" s="5">
        <v>0</v>
      </c>
      <c r="F20" s="5">
        <v>0</v>
      </c>
      <c r="G20" s="5">
        <v>0</v>
      </c>
      <c r="H20" s="5">
        <v>0</v>
      </c>
      <c r="I20" s="5">
        <v>2000</v>
      </c>
      <c r="J20" s="3">
        <v>3000</v>
      </c>
      <c r="K20" s="3">
        <v>3000</v>
      </c>
      <c r="L20" s="14">
        <f t="shared" si="0"/>
        <v>53000</v>
      </c>
      <c r="N20" s="20" t="s">
        <v>30</v>
      </c>
      <c r="O20" s="17" t="s">
        <v>16</v>
      </c>
      <c r="P20" s="19">
        <f>H90</f>
        <v>0</v>
      </c>
    </row>
    <row r="21" spans="1:16" ht="15.75">
      <c r="A21" s="11">
        <v>18</v>
      </c>
      <c r="B21" s="5">
        <v>15000</v>
      </c>
      <c r="C21" s="5">
        <v>4000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2000</v>
      </c>
      <c r="J21" s="3">
        <v>4000</v>
      </c>
      <c r="K21" s="3">
        <v>3000</v>
      </c>
      <c r="L21" s="14">
        <f t="shared" si="0"/>
        <v>28000</v>
      </c>
      <c r="N21" s="20" t="s">
        <v>31</v>
      </c>
      <c r="O21" s="17" t="s">
        <v>114</v>
      </c>
      <c r="P21" s="19">
        <f>I90</f>
        <v>0.050510596608245875</v>
      </c>
    </row>
    <row r="22" spans="1:16" ht="15.75">
      <c r="A22" s="11">
        <v>19</v>
      </c>
      <c r="B22" s="5">
        <v>15000</v>
      </c>
      <c r="C22" s="5">
        <v>0</v>
      </c>
      <c r="D22" s="5">
        <v>25000</v>
      </c>
      <c r="E22" s="5">
        <v>0</v>
      </c>
      <c r="F22" s="5">
        <v>4000</v>
      </c>
      <c r="G22" s="5">
        <v>0</v>
      </c>
      <c r="H22" s="5">
        <v>0</v>
      </c>
      <c r="I22" s="5">
        <v>2000</v>
      </c>
      <c r="J22" s="3">
        <v>3000</v>
      </c>
      <c r="K22" s="3">
        <v>3000</v>
      </c>
      <c r="L22" s="14">
        <f t="shared" si="0"/>
        <v>52000</v>
      </c>
      <c r="N22" s="20" t="s">
        <v>32</v>
      </c>
      <c r="O22" s="59" t="s">
        <v>17</v>
      </c>
      <c r="P22" s="60">
        <f>J90</f>
        <v>0.07458656714321146</v>
      </c>
    </row>
    <row r="23" spans="1:16" ht="15.75">
      <c r="A23" s="11">
        <v>20</v>
      </c>
      <c r="B23" s="5">
        <v>20000</v>
      </c>
      <c r="C23" s="5">
        <v>0</v>
      </c>
      <c r="D23" s="5">
        <v>15000</v>
      </c>
      <c r="E23" s="5">
        <v>0</v>
      </c>
      <c r="F23" s="5">
        <v>0</v>
      </c>
      <c r="G23" s="5">
        <v>0</v>
      </c>
      <c r="H23" s="5">
        <v>0</v>
      </c>
      <c r="I23" s="5">
        <v>4000</v>
      </c>
      <c r="J23" s="3">
        <v>3000</v>
      </c>
      <c r="K23" s="3">
        <v>3000</v>
      </c>
      <c r="L23" s="14">
        <f t="shared" si="0"/>
        <v>45000</v>
      </c>
      <c r="N23" s="20" t="s">
        <v>33</v>
      </c>
      <c r="O23" s="59" t="s">
        <v>18</v>
      </c>
      <c r="P23" s="60">
        <f>K90</f>
        <v>0.06867647747264545</v>
      </c>
    </row>
    <row r="24" spans="1:16" ht="14.25">
      <c r="A24" s="11">
        <v>21</v>
      </c>
      <c r="B24" s="5">
        <v>20000</v>
      </c>
      <c r="C24" s="5">
        <v>16000</v>
      </c>
      <c r="D24" s="5">
        <v>5000</v>
      </c>
      <c r="E24" s="5">
        <v>0</v>
      </c>
      <c r="F24" s="5">
        <v>0</v>
      </c>
      <c r="G24" s="5">
        <v>0</v>
      </c>
      <c r="H24" s="5">
        <v>0</v>
      </c>
      <c r="I24" s="5">
        <v>4000</v>
      </c>
      <c r="J24" s="3">
        <v>4000</v>
      </c>
      <c r="K24" s="3">
        <v>3000</v>
      </c>
      <c r="L24" s="14">
        <f t="shared" si="0"/>
        <v>52000</v>
      </c>
      <c r="O24" s="18" t="s">
        <v>35</v>
      </c>
      <c r="P24">
        <f>L44</f>
        <v>59305</v>
      </c>
    </row>
    <row r="25" spans="1:16" ht="14.25" customHeight="1">
      <c r="A25" s="11">
        <v>22</v>
      </c>
      <c r="B25" s="5">
        <v>16000</v>
      </c>
      <c r="C25" s="5">
        <v>30000</v>
      </c>
      <c r="D25" s="5">
        <v>30000</v>
      </c>
      <c r="E25" s="5">
        <v>0</v>
      </c>
      <c r="F25" s="5">
        <v>0</v>
      </c>
      <c r="G25" s="5">
        <v>0</v>
      </c>
      <c r="H25" s="5">
        <v>0</v>
      </c>
      <c r="I25" s="5">
        <v>5000</v>
      </c>
      <c r="J25" s="3">
        <v>3000</v>
      </c>
      <c r="K25" s="3">
        <v>3000</v>
      </c>
      <c r="L25" s="14">
        <f t="shared" si="0"/>
        <v>87000</v>
      </c>
      <c r="O25" s="61" t="s">
        <v>112</v>
      </c>
      <c r="P25">
        <f>SUM(P16:P21)</f>
        <v>0.3666887040577448</v>
      </c>
    </row>
    <row r="26" spans="1:16" ht="14.25">
      <c r="A26" s="11">
        <v>23</v>
      </c>
      <c r="B26" s="5">
        <v>15000</v>
      </c>
      <c r="C26" s="5">
        <v>15000</v>
      </c>
      <c r="D26" s="5">
        <v>20000</v>
      </c>
      <c r="E26" s="5">
        <v>5000</v>
      </c>
      <c r="F26" s="5">
        <v>20000</v>
      </c>
      <c r="G26" s="5">
        <v>0</v>
      </c>
      <c r="H26" s="5">
        <v>0</v>
      </c>
      <c r="I26" s="5">
        <v>5000</v>
      </c>
      <c r="J26" s="3">
        <v>3000</v>
      </c>
      <c r="K26" s="3">
        <v>3000</v>
      </c>
      <c r="L26" s="14">
        <f t="shared" si="0"/>
        <v>86000</v>
      </c>
      <c r="O26" s="6" t="s">
        <v>36</v>
      </c>
      <c r="P26">
        <f>1-P25</f>
        <v>0.6333112959422552</v>
      </c>
    </row>
    <row r="27" spans="1:16" ht="14.25" customHeight="1">
      <c r="A27" s="11">
        <v>24</v>
      </c>
      <c r="B27" s="5">
        <v>10000</v>
      </c>
      <c r="C27" s="5">
        <v>10000</v>
      </c>
      <c r="D27" s="5">
        <v>25000</v>
      </c>
      <c r="E27" s="5">
        <v>0</v>
      </c>
      <c r="F27" s="5">
        <v>0</v>
      </c>
      <c r="G27" s="5">
        <v>0</v>
      </c>
      <c r="H27" s="5">
        <v>0</v>
      </c>
      <c r="I27" s="5">
        <v>2000</v>
      </c>
      <c r="J27" s="3">
        <v>3000</v>
      </c>
      <c r="K27" s="3">
        <v>3000</v>
      </c>
      <c r="L27" s="14">
        <f t="shared" si="0"/>
        <v>53000</v>
      </c>
      <c r="O27" s="6" t="s">
        <v>113</v>
      </c>
      <c r="P27">
        <f>P25*P24</f>
        <v>21746.473594144554</v>
      </c>
    </row>
    <row r="28" spans="1:16" ht="14.25">
      <c r="A28" s="11">
        <v>25</v>
      </c>
      <c r="B28" s="5">
        <v>20000</v>
      </c>
      <c r="C28" s="5">
        <v>10000</v>
      </c>
      <c r="D28" s="5">
        <v>15000</v>
      </c>
      <c r="E28" s="5">
        <v>0</v>
      </c>
      <c r="F28" s="5">
        <v>0</v>
      </c>
      <c r="G28" s="5">
        <v>0</v>
      </c>
      <c r="H28" s="5">
        <v>0</v>
      </c>
      <c r="I28" s="5">
        <v>1500</v>
      </c>
      <c r="J28" s="3">
        <v>4000</v>
      </c>
      <c r="K28" s="3">
        <v>3000</v>
      </c>
      <c r="L28" s="14">
        <f t="shared" si="0"/>
        <v>53500</v>
      </c>
      <c r="O28" s="6" t="s">
        <v>37</v>
      </c>
      <c r="P28">
        <v>12000</v>
      </c>
    </row>
    <row r="29" spans="1:16" ht="14.25">
      <c r="A29" s="11">
        <v>26</v>
      </c>
      <c r="B29" s="5">
        <v>17500</v>
      </c>
      <c r="C29" s="5">
        <v>15000</v>
      </c>
      <c r="D29" s="5">
        <v>5000</v>
      </c>
      <c r="E29" s="5">
        <v>0</v>
      </c>
      <c r="F29" s="5">
        <v>0</v>
      </c>
      <c r="G29" s="5">
        <v>0</v>
      </c>
      <c r="H29" s="5">
        <v>0</v>
      </c>
      <c r="I29" s="5">
        <v>2000</v>
      </c>
      <c r="J29" s="3">
        <v>3000</v>
      </c>
      <c r="K29" s="3">
        <v>3000</v>
      </c>
      <c r="L29" s="14">
        <f t="shared" si="0"/>
        <v>45500</v>
      </c>
      <c r="O29" s="6" t="s">
        <v>38</v>
      </c>
      <c r="P29">
        <v>1000</v>
      </c>
    </row>
    <row r="30" spans="1:16" ht="28.5">
      <c r="A30" s="11">
        <v>27</v>
      </c>
      <c r="B30" s="5">
        <v>28500</v>
      </c>
      <c r="C30" s="5">
        <v>14200</v>
      </c>
      <c r="D30" s="5">
        <v>5000</v>
      </c>
      <c r="E30" s="5">
        <v>0</v>
      </c>
      <c r="F30" s="5">
        <v>0</v>
      </c>
      <c r="G30" s="5">
        <v>0</v>
      </c>
      <c r="H30" s="5">
        <v>0</v>
      </c>
      <c r="I30" s="5">
        <v>5000</v>
      </c>
      <c r="J30" s="3">
        <v>3000</v>
      </c>
      <c r="K30" s="3">
        <v>3000</v>
      </c>
      <c r="L30" s="14">
        <f t="shared" si="0"/>
        <v>58700</v>
      </c>
      <c r="O30" s="6" t="s">
        <v>115</v>
      </c>
      <c r="P30">
        <f>P25*P24*P29</f>
        <v>21746473.594144553</v>
      </c>
    </row>
    <row r="31" spans="1:16" ht="14.25">
      <c r="A31" s="11">
        <v>28</v>
      </c>
      <c r="B31" s="5">
        <v>30000</v>
      </c>
      <c r="C31" s="5">
        <v>10000</v>
      </c>
      <c r="D31" s="5">
        <v>6600</v>
      </c>
      <c r="E31" s="5">
        <v>0</v>
      </c>
      <c r="F31" s="5">
        <v>0</v>
      </c>
      <c r="G31" s="5">
        <v>0</v>
      </c>
      <c r="H31" s="5">
        <v>0</v>
      </c>
      <c r="I31" s="5">
        <v>3500</v>
      </c>
      <c r="J31" s="3">
        <v>3000</v>
      </c>
      <c r="K31" s="3">
        <v>3000</v>
      </c>
      <c r="L31" s="14">
        <f t="shared" si="0"/>
        <v>56100</v>
      </c>
      <c r="O31" s="6" t="s">
        <v>39</v>
      </c>
      <c r="P31">
        <f>P26*P24*P29</f>
        <v>37558526.40585545</v>
      </c>
    </row>
    <row r="32" spans="1:12" ht="12.75">
      <c r="A32" s="11">
        <v>29</v>
      </c>
      <c r="B32" s="5">
        <v>10000</v>
      </c>
      <c r="C32" s="5">
        <v>0</v>
      </c>
      <c r="D32" s="5">
        <v>10000</v>
      </c>
      <c r="E32" s="5">
        <v>0</v>
      </c>
      <c r="F32" s="5">
        <v>0</v>
      </c>
      <c r="G32" s="5">
        <v>0</v>
      </c>
      <c r="H32" s="5">
        <v>0</v>
      </c>
      <c r="I32" s="5">
        <v>2000</v>
      </c>
      <c r="J32" s="3">
        <v>3000</v>
      </c>
      <c r="K32" s="3">
        <v>3000</v>
      </c>
      <c r="L32" s="14">
        <f t="shared" si="0"/>
        <v>28000</v>
      </c>
    </row>
    <row r="33" spans="1:12" ht="12.75">
      <c r="A33" s="11">
        <v>30</v>
      </c>
      <c r="B33" s="5">
        <v>10000</v>
      </c>
      <c r="C33" s="5">
        <v>0</v>
      </c>
      <c r="D33" s="5">
        <v>10000</v>
      </c>
      <c r="E33" s="5">
        <v>0</v>
      </c>
      <c r="F33" s="5">
        <v>0</v>
      </c>
      <c r="G33" s="5">
        <v>0</v>
      </c>
      <c r="H33" s="5">
        <v>0</v>
      </c>
      <c r="I33" s="5">
        <v>2000</v>
      </c>
      <c r="J33" s="3">
        <v>3000</v>
      </c>
      <c r="K33" s="3">
        <v>3000</v>
      </c>
      <c r="L33" s="14">
        <f t="shared" si="0"/>
        <v>28000</v>
      </c>
    </row>
    <row r="34" spans="1:12" ht="12.75">
      <c r="A34" s="11">
        <v>31</v>
      </c>
      <c r="B34" s="5">
        <v>10000</v>
      </c>
      <c r="C34" s="5">
        <v>0</v>
      </c>
      <c r="D34" s="5">
        <v>10000</v>
      </c>
      <c r="E34" s="5">
        <v>0</v>
      </c>
      <c r="F34" s="5">
        <v>0</v>
      </c>
      <c r="G34" s="5">
        <v>0</v>
      </c>
      <c r="H34" s="5">
        <v>0</v>
      </c>
      <c r="I34" s="5">
        <v>1000</v>
      </c>
      <c r="J34" s="3">
        <v>4000</v>
      </c>
      <c r="K34" s="3">
        <v>3000</v>
      </c>
      <c r="L34" s="14">
        <f t="shared" si="0"/>
        <v>28000</v>
      </c>
    </row>
    <row r="35" spans="1:12" ht="12.75">
      <c r="A35" s="11">
        <v>32</v>
      </c>
      <c r="B35" s="5">
        <v>37500</v>
      </c>
      <c r="C35" s="5">
        <v>12500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2500</v>
      </c>
      <c r="J35" s="3">
        <v>3000</v>
      </c>
      <c r="K35" s="3">
        <v>3000</v>
      </c>
      <c r="L35" s="14">
        <f t="shared" si="0"/>
        <v>58500</v>
      </c>
    </row>
    <row r="36" spans="1:12" ht="12.75">
      <c r="A36" s="11">
        <v>33</v>
      </c>
      <c r="B36" s="5">
        <v>36000</v>
      </c>
      <c r="C36" s="5">
        <v>0</v>
      </c>
      <c r="D36" s="5">
        <v>20000</v>
      </c>
      <c r="E36" s="5">
        <v>0</v>
      </c>
      <c r="F36" s="5">
        <v>0</v>
      </c>
      <c r="G36" s="5">
        <v>0</v>
      </c>
      <c r="H36" s="5">
        <v>0</v>
      </c>
      <c r="I36" s="3">
        <v>3000</v>
      </c>
      <c r="J36" s="3">
        <v>3000</v>
      </c>
      <c r="K36" s="3">
        <v>3000</v>
      </c>
      <c r="L36" s="14">
        <f t="shared" si="0"/>
        <v>65000</v>
      </c>
    </row>
    <row r="37" spans="1:12" ht="12.75">
      <c r="A37" s="11">
        <v>34</v>
      </c>
      <c r="B37" s="5">
        <v>14000</v>
      </c>
      <c r="C37" s="5">
        <v>0</v>
      </c>
      <c r="D37" s="5">
        <v>25000</v>
      </c>
      <c r="E37" s="5">
        <v>0</v>
      </c>
      <c r="F37" s="5">
        <v>35000</v>
      </c>
      <c r="G37" s="5">
        <v>0</v>
      </c>
      <c r="H37" s="5">
        <v>0</v>
      </c>
      <c r="I37" s="3">
        <v>2000</v>
      </c>
      <c r="J37" s="3">
        <v>3000</v>
      </c>
      <c r="K37" s="3">
        <v>3000</v>
      </c>
      <c r="L37" s="14">
        <f t="shared" si="0"/>
        <v>82000</v>
      </c>
    </row>
    <row r="38" spans="1:12" ht="12.75">
      <c r="A38" s="11">
        <v>35</v>
      </c>
      <c r="B38" s="5">
        <v>2000</v>
      </c>
      <c r="C38" s="5">
        <v>0</v>
      </c>
      <c r="D38" s="5">
        <v>5000</v>
      </c>
      <c r="E38" s="5">
        <v>0</v>
      </c>
      <c r="F38" s="5">
        <v>0</v>
      </c>
      <c r="G38" s="5">
        <v>0</v>
      </c>
      <c r="H38" s="5">
        <v>0</v>
      </c>
      <c r="I38" s="5">
        <v>1500</v>
      </c>
      <c r="J38" s="3">
        <v>4000</v>
      </c>
      <c r="K38" s="3">
        <v>3000</v>
      </c>
      <c r="L38" s="14">
        <f t="shared" si="0"/>
        <v>15500</v>
      </c>
    </row>
    <row r="39" spans="1:12" ht="12.75">
      <c r="A39" s="11">
        <v>36</v>
      </c>
      <c r="B39" s="5">
        <v>12000</v>
      </c>
      <c r="C39" s="5">
        <v>0</v>
      </c>
      <c r="D39" s="5">
        <v>10000</v>
      </c>
      <c r="E39" s="5">
        <v>0</v>
      </c>
      <c r="F39" s="5">
        <v>0</v>
      </c>
      <c r="G39" s="5">
        <v>0</v>
      </c>
      <c r="H39" s="5">
        <v>0</v>
      </c>
      <c r="I39" s="5">
        <v>1500</v>
      </c>
      <c r="J39" s="3">
        <v>3000</v>
      </c>
      <c r="K39" s="3">
        <v>3000</v>
      </c>
      <c r="L39" s="14">
        <f t="shared" si="0"/>
        <v>29500</v>
      </c>
    </row>
    <row r="40" spans="1:12" ht="12.75">
      <c r="A40" s="11">
        <v>37</v>
      </c>
      <c r="B40" s="5">
        <v>10000</v>
      </c>
      <c r="C40" s="5">
        <v>5000</v>
      </c>
      <c r="D40" s="5">
        <v>7500</v>
      </c>
      <c r="E40" s="5">
        <v>0</v>
      </c>
      <c r="F40" s="5">
        <v>0</v>
      </c>
      <c r="G40" s="5">
        <v>0</v>
      </c>
      <c r="H40" s="5">
        <v>0</v>
      </c>
      <c r="I40" s="5">
        <v>1500</v>
      </c>
      <c r="J40" s="3">
        <v>3000</v>
      </c>
      <c r="K40" s="3">
        <v>3000</v>
      </c>
      <c r="L40" s="14">
        <f t="shared" si="0"/>
        <v>30000</v>
      </c>
    </row>
    <row r="41" spans="1:12" ht="12.75">
      <c r="A41" s="11">
        <v>38</v>
      </c>
      <c r="B41" s="5">
        <v>20000</v>
      </c>
      <c r="C41" s="5">
        <v>10000</v>
      </c>
      <c r="D41" s="5">
        <v>5000</v>
      </c>
      <c r="E41" s="5">
        <v>0</v>
      </c>
      <c r="F41" s="5">
        <v>0</v>
      </c>
      <c r="G41" s="5">
        <v>0</v>
      </c>
      <c r="H41" s="5">
        <v>0</v>
      </c>
      <c r="I41" s="5">
        <v>1500</v>
      </c>
      <c r="J41" s="3">
        <v>4000</v>
      </c>
      <c r="K41" s="3">
        <v>3000</v>
      </c>
      <c r="L41" s="14">
        <f t="shared" si="0"/>
        <v>43500</v>
      </c>
    </row>
    <row r="42" spans="1:12" ht="12.75">
      <c r="A42" s="11">
        <v>39</v>
      </c>
      <c r="B42" s="5">
        <v>9000</v>
      </c>
      <c r="C42" s="5">
        <v>0</v>
      </c>
      <c r="D42" s="5">
        <v>10000</v>
      </c>
      <c r="E42" s="5">
        <v>0</v>
      </c>
      <c r="F42" s="5">
        <v>0</v>
      </c>
      <c r="G42" s="5">
        <v>0</v>
      </c>
      <c r="H42" s="5">
        <v>0</v>
      </c>
      <c r="I42" s="5">
        <v>1500</v>
      </c>
      <c r="J42" s="3">
        <v>3000</v>
      </c>
      <c r="K42" s="3">
        <v>3000</v>
      </c>
      <c r="L42" s="14">
        <f t="shared" si="0"/>
        <v>26500</v>
      </c>
    </row>
    <row r="43" spans="1:12" ht="12.75">
      <c r="A43" s="11">
        <v>40</v>
      </c>
      <c r="B43" s="5">
        <v>6000</v>
      </c>
      <c r="C43" s="5">
        <v>0</v>
      </c>
      <c r="D43" s="5">
        <v>5000</v>
      </c>
      <c r="E43" s="5">
        <v>0</v>
      </c>
      <c r="F43" s="5">
        <v>0</v>
      </c>
      <c r="G43" s="5">
        <v>0</v>
      </c>
      <c r="H43" s="5">
        <v>0</v>
      </c>
      <c r="I43" s="5">
        <v>2000</v>
      </c>
      <c r="J43" s="3">
        <v>3000</v>
      </c>
      <c r="K43" s="3">
        <v>3000</v>
      </c>
      <c r="L43" s="14">
        <f t="shared" si="0"/>
        <v>19000</v>
      </c>
    </row>
    <row r="44" spans="1:12" ht="12.75">
      <c r="A44" s="11"/>
      <c r="J44" s="3"/>
      <c r="K44" s="3" t="s">
        <v>34</v>
      </c>
      <c r="L44" s="55">
        <f>AVERAGE(L4:L43)</f>
        <v>59305</v>
      </c>
    </row>
    <row r="47" spans="1:11" ht="15.75">
      <c r="A47" s="12" t="s">
        <v>23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9" spans="1:12" ht="12.75">
      <c r="A49" s="11" t="s">
        <v>22</v>
      </c>
      <c r="B49" s="2" t="s">
        <v>24</v>
      </c>
      <c r="C49" s="2" t="s">
        <v>25</v>
      </c>
      <c r="D49" s="2" t="s">
        <v>26</v>
      </c>
      <c r="E49" s="2" t="s">
        <v>27</v>
      </c>
      <c r="F49" s="2" t="s">
        <v>28</v>
      </c>
      <c r="G49" s="2" t="s">
        <v>29</v>
      </c>
      <c r="H49" s="2" t="s">
        <v>30</v>
      </c>
      <c r="I49" s="2" t="s">
        <v>31</v>
      </c>
      <c r="J49" s="2" t="s">
        <v>32</v>
      </c>
      <c r="K49" s="2" t="s">
        <v>33</v>
      </c>
      <c r="L49" s="15"/>
    </row>
    <row r="50" spans="1:11" ht="12.75">
      <c r="A50" s="11">
        <v>1</v>
      </c>
      <c r="B50" s="5">
        <f>B4/$L4</f>
        <v>0.3287671232876712</v>
      </c>
      <c r="C50" s="5">
        <f aca="true" t="shared" si="1" ref="C50:K50">C4/$L4</f>
        <v>0</v>
      </c>
      <c r="D50" s="5">
        <f t="shared" si="1"/>
        <v>0.4520547945205479</v>
      </c>
      <c r="E50" s="5">
        <f t="shared" si="1"/>
        <v>0</v>
      </c>
      <c r="F50" s="5">
        <f t="shared" si="1"/>
        <v>0</v>
      </c>
      <c r="G50" s="5">
        <f t="shared" si="1"/>
        <v>0</v>
      </c>
      <c r="H50" s="5">
        <f t="shared" si="1"/>
        <v>0</v>
      </c>
      <c r="I50" s="5">
        <f t="shared" si="1"/>
        <v>0.0547945205479452</v>
      </c>
      <c r="J50" s="5">
        <f t="shared" si="1"/>
        <v>0.0821917808219178</v>
      </c>
      <c r="K50" s="5">
        <f t="shared" si="1"/>
        <v>0.0821917808219178</v>
      </c>
    </row>
    <row r="51" spans="1:11" ht="12.75">
      <c r="A51" s="11">
        <v>2</v>
      </c>
      <c r="B51" s="5">
        <f aca="true" t="shared" si="2" ref="B51:K51">B5/$L5</f>
        <v>0.5050505050505051</v>
      </c>
      <c r="C51" s="5">
        <f t="shared" si="2"/>
        <v>0.3367003367003367</v>
      </c>
      <c r="D51" s="5">
        <f t="shared" si="2"/>
        <v>0.08417508417508418</v>
      </c>
      <c r="E51" s="5">
        <f t="shared" si="2"/>
        <v>0</v>
      </c>
      <c r="F51" s="5">
        <f t="shared" si="2"/>
        <v>0</v>
      </c>
      <c r="G51" s="5">
        <f t="shared" si="2"/>
        <v>0</v>
      </c>
      <c r="H51" s="5">
        <f t="shared" si="2"/>
        <v>0</v>
      </c>
      <c r="I51" s="5">
        <f t="shared" si="2"/>
        <v>0.03367003367003367</v>
      </c>
      <c r="J51" s="5">
        <f t="shared" si="2"/>
        <v>0.020202020202020204</v>
      </c>
      <c r="K51" s="5">
        <f t="shared" si="2"/>
        <v>0.020202020202020204</v>
      </c>
    </row>
    <row r="52" spans="1:11" ht="12.75">
      <c r="A52" s="11">
        <v>3</v>
      </c>
      <c r="B52" s="5">
        <f aca="true" t="shared" si="3" ref="B52:K52">B6/$L6</f>
        <v>0.4244482173174873</v>
      </c>
      <c r="C52" s="5">
        <f t="shared" si="3"/>
        <v>0.2037351443123939</v>
      </c>
      <c r="D52" s="5">
        <f t="shared" si="3"/>
        <v>0.1697792869269949</v>
      </c>
      <c r="E52" s="5">
        <f t="shared" si="3"/>
        <v>0</v>
      </c>
      <c r="F52" s="5">
        <f t="shared" si="3"/>
        <v>0.08488964346349745</v>
      </c>
      <c r="G52" s="5">
        <f t="shared" si="3"/>
        <v>0</v>
      </c>
      <c r="H52" s="5">
        <f t="shared" si="3"/>
        <v>0</v>
      </c>
      <c r="I52" s="5">
        <f t="shared" si="3"/>
        <v>0.015280135823429542</v>
      </c>
      <c r="J52" s="5">
        <f t="shared" si="3"/>
        <v>0.050933786078098474</v>
      </c>
      <c r="K52" s="5">
        <f t="shared" si="3"/>
        <v>0.050933786078098474</v>
      </c>
    </row>
    <row r="53" spans="1:11" ht="12.75">
      <c r="A53" s="11">
        <v>4</v>
      </c>
      <c r="B53" s="5">
        <f aca="true" t="shared" si="4" ref="B53:K53">B7/$L7</f>
        <v>0.46511627906976744</v>
      </c>
      <c r="C53" s="5">
        <f t="shared" si="4"/>
        <v>0.3488372093023256</v>
      </c>
      <c r="D53" s="5">
        <f t="shared" si="4"/>
        <v>0</v>
      </c>
      <c r="E53" s="5">
        <f t="shared" si="4"/>
        <v>0</v>
      </c>
      <c r="F53" s="5">
        <f t="shared" si="4"/>
        <v>0</v>
      </c>
      <c r="G53" s="5">
        <f t="shared" si="4"/>
        <v>0</v>
      </c>
      <c r="H53" s="5">
        <f t="shared" si="4"/>
        <v>0</v>
      </c>
      <c r="I53" s="5">
        <f t="shared" si="4"/>
        <v>0.046511627906976744</v>
      </c>
      <c r="J53" s="5">
        <f t="shared" si="4"/>
        <v>0.06976744186046512</v>
      </c>
      <c r="K53" s="5">
        <f t="shared" si="4"/>
        <v>0.06976744186046512</v>
      </c>
    </row>
    <row r="54" spans="1:11" ht="12.75">
      <c r="A54" s="11">
        <v>5</v>
      </c>
      <c r="B54" s="5">
        <f aca="true" t="shared" si="5" ref="B54:K54">B8/$L8</f>
        <v>0.5511811023622047</v>
      </c>
      <c r="C54" s="5">
        <f t="shared" si="5"/>
        <v>0.15748031496062992</v>
      </c>
      <c r="D54" s="5">
        <f t="shared" si="5"/>
        <v>0.15748031496062992</v>
      </c>
      <c r="E54" s="5">
        <f t="shared" si="5"/>
        <v>0</v>
      </c>
      <c r="F54" s="5">
        <f t="shared" si="5"/>
        <v>0</v>
      </c>
      <c r="G54" s="5">
        <f t="shared" si="5"/>
        <v>0</v>
      </c>
      <c r="H54" s="5">
        <f t="shared" si="5"/>
        <v>0</v>
      </c>
      <c r="I54" s="5">
        <f t="shared" si="5"/>
        <v>0.03937007874015748</v>
      </c>
      <c r="J54" s="5">
        <f t="shared" si="5"/>
        <v>0.047244094488188976</v>
      </c>
      <c r="K54" s="5">
        <f t="shared" si="5"/>
        <v>0.047244094488188976</v>
      </c>
    </row>
    <row r="55" spans="1:11" ht="12.75">
      <c r="A55" s="11">
        <v>6</v>
      </c>
      <c r="B55" s="5">
        <f aca="true" t="shared" si="6" ref="B55:K55">B9/$L9</f>
        <v>0.4666666666666667</v>
      </c>
      <c r="C55" s="5">
        <f t="shared" si="6"/>
        <v>0.21333333333333335</v>
      </c>
      <c r="D55" s="5">
        <f t="shared" si="6"/>
        <v>0.13333333333333333</v>
      </c>
      <c r="E55" s="5">
        <f t="shared" si="6"/>
        <v>0</v>
      </c>
      <c r="F55" s="5">
        <f t="shared" si="6"/>
        <v>0</v>
      </c>
      <c r="G55" s="5">
        <f t="shared" si="6"/>
        <v>0</v>
      </c>
      <c r="H55" s="5">
        <f t="shared" si="6"/>
        <v>0</v>
      </c>
      <c r="I55" s="5">
        <f t="shared" si="6"/>
        <v>0.02666666666666667</v>
      </c>
      <c r="J55" s="5">
        <f t="shared" si="6"/>
        <v>0.08</v>
      </c>
      <c r="K55" s="5">
        <f t="shared" si="6"/>
        <v>0.08</v>
      </c>
    </row>
    <row r="56" spans="1:11" ht="12.75">
      <c r="A56" s="11">
        <v>7</v>
      </c>
      <c r="B56" s="5">
        <f aca="true" t="shared" si="7" ref="B56:K56">B10/$L10</f>
        <v>0.1807909604519774</v>
      </c>
      <c r="C56" s="5">
        <f t="shared" si="7"/>
        <v>0.22598870056497175</v>
      </c>
      <c r="D56" s="5">
        <f t="shared" si="7"/>
        <v>0.22598870056497175</v>
      </c>
      <c r="E56" s="5">
        <f t="shared" si="7"/>
        <v>0.2824858757062147</v>
      </c>
      <c r="F56" s="5">
        <f t="shared" si="7"/>
        <v>0</v>
      </c>
      <c r="G56" s="5">
        <f t="shared" si="7"/>
        <v>0</v>
      </c>
      <c r="H56" s="5">
        <f t="shared" si="7"/>
        <v>0</v>
      </c>
      <c r="I56" s="5">
        <f t="shared" si="7"/>
        <v>0.005649717514124294</v>
      </c>
      <c r="J56" s="5">
        <f t="shared" si="7"/>
        <v>0.04519774011299435</v>
      </c>
      <c r="K56" s="5">
        <f t="shared" si="7"/>
        <v>0.03389830508474576</v>
      </c>
    </row>
    <row r="57" spans="1:11" ht="12.75">
      <c r="A57" s="11">
        <v>8</v>
      </c>
      <c r="B57" s="5">
        <f aca="true" t="shared" si="8" ref="B57:K57">B11/$L11</f>
        <v>0.20618556701030927</v>
      </c>
      <c r="C57" s="5">
        <f t="shared" si="8"/>
        <v>0.20618556701030927</v>
      </c>
      <c r="D57" s="5">
        <f t="shared" si="8"/>
        <v>0.41237113402061853</v>
      </c>
      <c r="E57" s="5">
        <f t="shared" si="8"/>
        <v>0</v>
      </c>
      <c r="F57" s="5">
        <f t="shared" si="8"/>
        <v>0</v>
      </c>
      <c r="G57" s="5">
        <f t="shared" si="8"/>
        <v>0</v>
      </c>
      <c r="H57" s="5">
        <f t="shared" si="8"/>
        <v>0</v>
      </c>
      <c r="I57" s="5">
        <f t="shared" si="8"/>
        <v>0.05154639175257732</v>
      </c>
      <c r="J57" s="5">
        <f t="shared" si="8"/>
        <v>0.061855670103092786</v>
      </c>
      <c r="K57" s="5">
        <f t="shared" si="8"/>
        <v>0.061855670103092786</v>
      </c>
    </row>
    <row r="58" spans="1:11" ht="12.75">
      <c r="A58" s="11">
        <v>9</v>
      </c>
      <c r="B58" s="5">
        <f aca="true" t="shared" si="9" ref="B58:K58">B12/$L12</f>
        <v>0.47619047619047616</v>
      </c>
      <c r="C58" s="5">
        <f t="shared" si="9"/>
        <v>0</v>
      </c>
      <c r="D58" s="5">
        <f t="shared" si="9"/>
        <v>0.14285714285714285</v>
      </c>
      <c r="E58" s="5">
        <f t="shared" si="9"/>
        <v>0</v>
      </c>
      <c r="F58" s="5">
        <f t="shared" si="9"/>
        <v>0</v>
      </c>
      <c r="G58" s="5">
        <f t="shared" si="9"/>
        <v>0</v>
      </c>
      <c r="H58" s="5">
        <f t="shared" si="9"/>
        <v>0</v>
      </c>
      <c r="I58" s="5">
        <f t="shared" si="9"/>
        <v>0.09523809523809523</v>
      </c>
      <c r="J58" s="5">
        <f t="shared" si="9"/>
        <v>0.14285714285714285</v>
      </c>
      <c r="K58" s="5">
        <f t="shared" si="9"/>
        <v>0.14285714285714285</v>
      </c>
    </row>
    <row r="59" spans="1:11" ht="12.75">
      <c r="A59" s="11">
        <v>10</v>
      </c>
      <c r="B59" s="5">
        <f aca="true" t="shared" si="10" ref="B59:K59">B13/$L13</f>
        <v>0.4329004329004329</v>
      </c>
      <c r="C59" s="5">
        <f t="shared" si="10"/>
        <v>0</v>
      </c>
      <c r="D59" s="5">
        <f t="shared" si="10"/>
        <v>0.12987012987012986</v>
      </c>
      <c r="E59" s="5">
        <f t="shared" si="10"/>
        <v>0.38961038961038963</v>
      </c>
      <c r="F59" s="5">
        <f t="shared" si="10"/>
        <v>0</v>
      </c>
      <c r="G59" s="5">
        <f t="shared" si="10"/>
        <v>0</v>
      </c>
      <c r="H59" s="5">
        <f t="shared" si="10"/>
        <v>0</v>
      </c>
      <c r="I59" s="5">
        <f t="shared" si="10"/>
        <v>0.021645021645021644</v>
      </c>
      <c r="J59" s="5">
        <f t="shared" si="10"/>
        <v>0.012987012987012988</v>
      </c>
      <c r="K59" s="5">
        <f t="shared" si="10"/>
        <v>0.012987012987012988</v>
      </c>
    </row>
    <row r="60" spans="1:11" ht="12.75">
      <c r="A60" s="11">
        <v>11</v>
      </c>
      <c r="B60" s="5">
        <f aca="true" t="shared" si="11" ref="B60:K60">B14/$L14</f>
        <v>0.3389830508474576</v>
      </c>
      <c r="C60" s="5">
        <f t="shared" si="11"/>
        <v>0.22598870056497175</v>
      </c>
      <c r="D60" s="5">
        <f t="shared" si="11"/>
        <v>0.3389830508474576</v>
      </c>
      <c r="E60" s="5">
        <f t="shared" si="11"/>
        <v>0</v>
      </c>
      <c r="F60" s="5">
        <f t="shared" si="11"/>
        <v>0</v>
      </c>
      <c r="G60" s="5">
        <f t="shared" si="11"/>
        <v>0</v>
      </c>
      <c r="H60" s="5">
        <f t="shared" si="11"/>
        <v>0</v>
      </c>
      <c r="I60" s="5">
        <f t="shared" si="11"/>
        <v>0.01694915254237288</v>
      </c>
      <c r="J60" s="5">
        <f t="shared" si="11"/>
        <v>0.04519774011299435</v>
      </c>
      <c r="K60" s="5">
        <f t="shared" si="11"/>
        <v>0.03389830508474576</v>
      </c>
    </row>
    <row r="61" spans="1:11" ht="12.75">
      <c r="A61" s="11">
        <v>12</v>
      </c>
      <c r="B61" s="5">
        <f aca="true" t="shared" si="12" ref="B61:K61">B15/$L15</f>
        <v>0.32</v>
      </c>
      <c r="C61" s="5">
        <f t="shared" si="12"/>
        <v>0.16</v>
      </c>
      <c r="D61" s="5">
        <f t="shared" si="12"/>
        <v>0.4</v>
      </c>
      <c r="E61" s="5">
        <f t="shared" si="12"/>
        <v>0</v>
      </c>
      <c r="F61" s="5">
        <f t="shared" si="12"/>
        <v>0</v>
      </c>
      <c r="G61" s="5">
        <f t="shared" si="12"/>
        <v>0</v>
      </c>
      <c r="H61" s="5">
        <f t="shared" si="12"/>
        <v>0</v>
      </c>
      <c r="I61" s="5">
        <f t="shared" si="12"/>
        <v>0.024</v>
      </c>
      <c r="J61" s="5">
        <f t="shared" si="12"/>
        <v>0.048</v>
      </c>
      <c r="K61" s="5">
        <f t="shared" si="12"/>
        <v>0.048</v>
      </c>
    </row>
    <row r="62" spans="1:11" ht="12.75">
      <c r="A62" s="11">
        <v>13</v>
      </c>
      <c r="B62" s="5">
        <f aca="true" t="shared" si="13" ref="B62:K62">B16/$L16</f>
        <v>0.2542372881355932</v>
      </c>
      <c r="C62" s="5">
        <f t="shared" si="13"/>
        <v>0.0847457627118644</v>
      </c>
      <c r="D62" s="5">
        <f t="shared" si="13"/>
        <v>0.5084745762711864</v>
      </c>
      <c r="E62" s="5">
        <f t="shared" si="13"/>
        <v>0</v>
      </c>
      <c r="F62" s="5">
        <f t="shared" si="13"/>
        <v>0</v>
      </c>
      <c r="G62" s="5">
        <f t="shared" si="13"/>
        <v>0</v>
      </c>
      <c r="H62" s="5">
        <f t="shared" si="13"/>
        <v>0</v>
      </c>
      <c r="I62" s="5">
        <f t="shared" si="13"/>
        <v>0.03389830508474576</v>
      </c>
      <c r="J62" s="5">
        <f t="shared" si="13"/>
        <v>0.06779661016949153</v>
      </c>
      <c r="K62" s="5">
        <f t="shared" si="13"/>
        <v>0.05084745762711865</v>
      </c>
    </row>
    <row r="63" spans="1:11" ht="12.75">
      <c r="A63" s="11">
        <v>14</v>
      </c>
      <c r="B63" s="5">
        <f aca="true" t="shared" si="14" ref="B63:K63">B17/$L17</f>
        <v>0.37037037037037035</v>
      </c>
      <c r="C63" s="5">
        <f t="shared" si="14"/>
        <v>0.30864197530864196</v>
      </c>
      <c r="D63" s="5">
        <f t="shared" si="14"/>
        <v>0.06172839506172839</v>
      </c>
      <c r="E63" s="5">
        <f t="shared" si="14"/>
        <v>0</v>
      </c>
      <c r="F63" s="5">
        <f t="shared" si="14"/>
        <v>0.12345679012345678</v>
      </c>
      <c r="G63" s="5">
        <f t="shared" si="14"/>
        <v>0</v>
      </c>
      <c r="H63" s="5">
        <f t="shared" si="14"/>
        <v>0</v>
      </c>
      <c r="I63" s="5">
        <f t="shared" si="14"/>
        <v>0.06172839506172839</v>
      </c>
      <c r="J63" s="5">
        <f t="shared" si="14"/>
        <v>0.037037037037037035</v>
      </c>
      <c r="K63" s="5">
        <f t="shared" si="14"/>
        <v>0.037037037037037035</v>
      </c>
    </row>
    <row r="64" spans="1:11" ht="12.75">
      <c r="A64" s="11">
        <v>15</v>
      </c>
      <c r="B64" s="5">
        <f aca="true" t="shared" si="15" ref="B64:K64">B18/$L18</f>
        <v>0.1865671641791045</v>
      </c>
      <c r="C64" s="5">
        <f t="shared" si="15"/>
        <v>0</v>
      </c>
      <c r="D64" s="5">
        <f t="shared" si="15"/>
        <v>0.1865671641791045</v>
      </c>
      <c r="E64" s="5">
        <f t="shared" si="15"/>
        <v>0.19402985074626866</v>
      </c>
      <c r="F64" s="5">
        <f t="shared" si="15"/>
        <v>0</v>
      </c>
      <c r="G64" s="5">
        <f t="shared" si="15"/>
        <v>0.373134328358209</v>
      </c>
      <c r="H64" s="5">
        <f t="shared" si="15"/>
        <v>0</v>
      </c>
      <c r="I64" s="5">
        <f t="shared" si="15"/>
        <v>0.014925373134328358</v>
      </c>
      <c r="J64" s="5">
        <f t="shared" si="15"/>
        <v>0.022388059701492536</v>
      </c>
      <c r="K64" s="5">
        <f t="shared" si="15"/>
        <v>0.022388059701492536</v>
      </c>
    </row>
    <row r="65" spans="1:11" ht="12.75">
      <c r="A65" s="11">
        <v>16</v>
      </c>
      <c r="B65" s="5">
        <f aca="true" t="shared" si="16" ref="B65:K65">B19/$L19</f>
        <v>0.10638297872340426</v>
      </c>
      <c r="C65" s="5">
        <f t="shared" si="16"/>
        <v>0.1276595744680851</v>
      </c>
      <c r="D65" s="5">
        <f t="shared" si="16"/>
        <v>0.425531914893617</v>
      </c>
      <c r="E65" s="5">
        <f t="shared" si="16"/>
        <v>0</v>
      </c>
      <c r="F65" s="5">
        <f t="shared" si="16"/>
        <v>0</v>
      </c>
      <c r="G65" s="5">
        <f t="shared" si="16"/>
        <v>0.10638297872340426</v>
      </c>
      <c r="H65" s="5">
        <f t="shared" si="16"/>
        <v>0</v>
      </c>
      <c r="I65" s="5">
        <f t="shared" si="16"/>
        <v>0.10638297872340426</v>
      </c>
      <c r="J65" s="5">
        <f t="shared" si="16"/>
        <v>0.06382978723404255</v>
      </c>
      <c r="K65" s="5">
        <f t="shared" si="16"/>
        <v>0.06382978723404255</v>
      </c>
    </row>
    <row r="66" spans="1:11" ht="12.75">
      <c r="A66" s="11">
        <v>17</v>
      </c>
      <c r="B66" s="5">
        <f aca="true" t="shared" si="17" ref="B66:K66">B20/$L20</f>
        <v>0.2830188679245283</v>
      </c>
      <c r="C66" s="5">
        <f t="shared" si="17"/>
        <v>0</v>
      </c>
      <c r="D66" s="5">
        <f t="shared" si="17"/>
        <v>0.5660377358490566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0.03773584905660377</v>
      </c>
      <c r="J66" s="5">
        <f t="shared" si="17"/>
        <v>0.05660377358490566</v>
      </c>
      <c r="K66" s="5">
        <f t="shared" si="17"/>
        <v>0.05660377358490566</v>
      </c>
    </row>
    <row r="67" spans="1:11" ht="12.75">
      <c r="A67" s="11">
        <v>18</v>
      </c>
      <c r="B67" s="5">
        <f aca="true" t="shared" si="18" ref="B67:K67">B21/$L21</f>
        <v>0.5357142857142857</v>
      </c>
      <c r="C67" s="5">
        <f t="shared" si="18"/>
        <v>0.14285714285714285</v>
      </c>
      <c r="D67" s="5">
        <f t="shared" si="18"/>
        <v>0</v>
      </c>
      <c r="E67" s="5">
        <f t="shared" si="18"/>
        <v>0</v>
      </c>
      <c r="F67" s="5">
        <f t="shared" si="18"/>
        <v>0</v>
      </c>
      <c r="G67" s="5">
        <f t="shared" si="18"/>
        <v>0</v>
      </c>
      <c r="H67" s="5">
        <f t="shared" si="18"/>
        <v>0</v>
      </c>
      <c r="I67" s="5">
        <f t="shared" si="18"/>
        <v>0.07142857142857142</v>
      </c>
      <c r="J67" s="5">
        <f t="shared" si="18"/>
        <v>0.14285714285714285</v>
      </c>
      <c r="K67" s="5">
        <f t="shared" si="18"/>
        <v>0.10714285714285714</v>
      </c>
    </row>
    <row r="68" spans="1:11" ht="12.75">
      <c r="A68" s="11">
        <v>19</v>
      </c>
      <c r="B68" s="5">
        <f aca="true" t="shared" si="19" ref="B68:K68">B22/$L22</f>
        <v>0.28846153846153844</v>
      </c>
      <c r="C68" s="5">
        <f t="shared" si="19"/>
        <v>0</v>
      </c>
      <c r="D68" s="5">
        <f t="shared" si="19"/>
        <v>0.4807692307692308</v>
      </c>
      <c r="E68" s="5">
        <f t="shared" si="19"/>
        <v>0</v>
      </c>
      <c r="F68" s="5">
        <f t="shared" si="19"/>
        <v>0.07692307692307693</v>
      </c>
      <c r="G68" s="5">
        <f t="shared" si="19"/>
        <v>0</v>
      </c>
      <c r="H68" s="5">
        <f t="shared" si="19"/>
        <v>0</v>
      </c>
      <c r="I68" s="5">
        <f t="shared" si="19"/>
        <v>0.038461538461538464</v>
      </c>
      <c r="J68" s="5">
        <f t="shared" si="19"/>
        <v>0.057692307692307696</v>
      </c>
      <c r="K68" s="5">
        <f t="shared" si="19"/>
        <v>0.057692307692307696</v>
      </c>
    </row>
    <row r="69" spans="1:11" ht="12.75">
      <c r="A69" s="11">
        <v>20</v>
      </c>
      <c r="B69" s="5">
        <f aca="true" t="shared" si="20" ref="B69:K69">B23/$L23</f>
        <v>0.4444444444444444</v>
      </c>
      <c r="C69" s="5">
        <f t="shared" si="20"/>
        <v>0</v>
      </c>
      <c r="D69" s="5">
        <f t="shared" si="20"/>
        <v>0.3333333333333333</v>
      </c>
      <c r="E69" s="5">
        <f t="shared" si="20"/>
        <v>0</v>
      </c>
      <c r="F69" s="5">
        <f t="shared" si="20"/>
        <v>0</v>
      </c>
      <c r="G69" s="5">
        <f t="shared" si="20"/>
        <v>0</v>
      </c>
      <c r="H69" s="5">
        <f t="shared" si="20"/>
        <v>0</v>
      </c>
      <c r="I69" s="5">
        <f t="shared" si="20"/>
        <v>0.08888888888888889</v>
      </c>
      <c r="J69" s="5">
        <f t="shared" si="20"/>
        <v>0.06666666666666667</v>
      </c>
      <c r="K69" s="5">
        <f t="shared" si="20"/>
        <v>0.06666666666666667</v>
      </c>
    </row>
    <row r="70" spans="1:11" ht="12.75">
      <c r="A70" s="11">
        <v>21</v>
      </c>
      <c r="B70" s="5">
        <f aca="true" t="shared" si="21" ref="B70:K70">B24/$L24</f>
        <v>0.38461538461538464</v>
      </c>
      <c r="C70" s="5">
        <f t="shared" si="21"/>
        <v>0.3076923076923077</v>
      </c>
      <c r="D70" s="5">
        <f t="shared" si="21"/>
        <v>0.09615384615384616</v>
      </c>
      <c r="E70" s="5">
        <f t="shared" si="21"/>
        <v>0</v>
      </c>
      <c r="F70" s="5">
        <f t="shared" si="21"/>
        <v>0</v>
      </c>
      <c r="G70" s="5">
        <f t="shared" si="21"/>
        <v>0</v>
      </c>
      <c r="H70" s="5">
        <f t="shared" si="21"/>
        <v>0</v>
      </c>
      <c r="I70" s="5">
        <f t="shared" si="21"/>
        <v>0.07692307692307693</v>
      </c>
      <c r="J70" s="5">
        <f t="shared" si="21"/>
        <v>0.07692307692307693</v>
      </c>
      <c r="K70" s="5">
        <f t="shared" si="21"/>
        <v>0.057692307692307696</v>
      </c>
    </row>
    <row r="71" spans="1:11" ht="12.75">
      <c r="A71" s="11">
        <v>22</v>
      </c>
      <c r="B71" s="5">
        <f aca="true" t="shared" si="22" ref="B71:K71">B25/$L25</f>
        <v>0.1839080459770115</v>
      </c>
      <c r="C71" s="5">
        <f t="shared" si="22"/>
        <v>0.3448275862068966</v>
      </c>
      <c r="D71" s="5">
        <f t="shared" si="22"/>
        <v>0.3448275862068966</v>
      </c>
      <c r="E71" s="5">
        <f t="shared" si="22"/>
        <v>0</v>
      </c>
      <c r="F71" s="5">
        <f t="shared" si="22"/>
        <v>0</v>
      </c>
      <c r="G71" s="5">
        <f t="shared" si="22"/>
        <v>0</v>
      </c>
      <c r="H71" s="5">
        <f t="shared" si="22"/>
        <v>0</v>
      </c>
      <c r="I71" s="5">
        <f t="shared" si="22"/>
        <v>0.05747126436781609</v>
      </c>
      <c r="J71" s="5">
        <f t="shared" si="22"/>
        <v>0.034482758620689655</v>
      </c>
      <c r="K71" s="5">
        <f t="shared" si="22"/>
        <v>0.034482758620689655</v>
      </c>
    </row>
    <row r="72" spans="1:11" ht="12.75">
      <c r="A72" s="11">
        <v>23</v>
      </c>
      <c r="B72" s="5">
        <f aca="true" t="shared" si="23" ref="B72:K72">B26/$L26</f>
        <v>0.1744186046511628</v>
      </c>
      <c r="C72" s="5">
        <f t="shared" si="23"/>
        <v>0.1744186046511628</v>
      </c>
      <c r="D72" s="5">
        <f t="shared" si="23"/>
        <v>0.23255813953488372</v>
      </c>
      <c r="E72" s="5">
        <f t="shared" si="23"/>
        <v>0.05813953488372093</v>
      </c>
      <c r="F72" s="5">
        <f t="shared" si="23"/>
        <v>0.23255813953488372</v>
      </c>
      <c r="G72" s="5">
        <f t="shared" si="23"/>
        <v>0</v>
      </c>
      <c r="H72" s="5">
        <f t="shared" si="23"/>
        <v>0</v>
      </c>
      <c r="I72" s="5">
        <f t="shared" si="23"/>
        <v>0.05813953488372093</v>
      </c>
      <c r="J72" s="5">
        <f t="shared" si="23"/>
        <v>0.03488372093023256</v>
      </c>
      <c r="K72" s="5">
        <f t="shared" si="23"/>
        <v>0.03488372093023256</v>
      </c>
    </row>
    <row r="73" spans="1:11" ht="12.75">
      <c r="A73" s="11">
        <v>24</v>
      </c>
      <c r="B73" s="5">
        <f aca="true" t="shared" si="24" ref="B73:K73">B27/$L27</f>
        <v>0.18867924528301888</v>
      </c>
      <c r="C73" s="5">
        <f t="shared" si="24"/>
        <v>0.18867924528301888</v>
      </c>
      <c r="D73" s="5">
        <f t="shared" si="24"/>
        <v>0.4716981132075472</v>
      </c>
      <c r="E73" s="5">
        <f t="shared" si="24"/>
        <v>0</v>
      </c>
      <c r="F73" s="5">
        <f t="shared" si="24"/>
        <v>0</v>
      </c>
      <c r="G73" s="5">
        <f t="shared" si="24"/>
        <v>0</v>
      </c>
      <c r="H73" s="5">
        <f t="shared" si="24"/>
        <v>0</v>
      </c>
      <c r="I73" s="5">
        <f t="shared" si="24"/>
        <v>0.03773584905660377</v>
      </c>
      <c r="J73" s="5">
        <f t="shared" si="24"/>
        <v>0.05660377358490566</v>
      </c>
      <c r="K73" s="5">
        <f t="shared" si="24"/>
        <v>0.05660377358490566</v>
      </c>
    </row>
    <row r="74" spans="1:11" ht="12.75">
      <c r="A74" s="11">
        <v>25</v>
      </c>
      <c r="B74" s="5">
        <f aca="true" t="shared" si="25" ref="B74:K74">B28/$L28</f>
        <v>0.37383177570093457</v>
      </c>
      <c r="C74" s="5">
        <f t="shared" si="25"/>
        <v>0.18691588785046728</v>
      </c>
      <c r="D74" s="5">
        <f t="shared" si="25"/>
        <v>0.2803738317757009</v>
      </c>
      <c r="E74" s="5">
        <f t="shared" si="25"/>
        <v>0</v>
      </c>
      <c r="F74" s="5">
        <f t="shared" si="25"/>
        <v>0</v>
      </c>
      <c r="G74" s="5">
        <f t="shared" si="25"/>
        <v>0</v>
      </c>
      <c r="H74" s="5">
        <f t="shared" si="25"/>
        <v>0</v>
      </c>
      <c r="I74" s="5">
        <f t="shared" si="25"/>
        <v>0.028037383177570093</v>
      </c>
      <c r="J74" s="5">
        <f t="shared" si="25"/>
        <v>0.07476635514018691</v>
      </c>
      <c r="K74" s="5">
        <f t="shared" si="25"/>
        <v>0.056074766355140186</v>
      </c>
    </row>
    <row r="75" spans="1:11" ht="12.75">
      <c r="A75" s="11">
        <v>26</v>
      </c>
      <c r="B75" s="5">
        <f aca="true" t="shared" si="26" ref="B75:K75">B29/$L29</f>
        <v>0.38461538461538464</v>
      </c>
      <c r="C75" s="5">
        <f t="shared" si="26"/>
        <v>0.32967032967032966</v>
      </c>
      <c r="D75" s="5">
        <f t="shared" si="26"/>
        <v>0.10989010989010989</v>
      </c>
      <c r="E75" s="5">
        <f t="shared" si="26"/>
        <v>0</v>
      </c>
      <c r="F75" s="5">
        <f t="shared" si="26"/>
        <v>0</v>
      </c>
      <c r="G75" s="5">
        <f t="shared" si="26"/>
        <v>0</v>
      </c>
      <c r="H75" s="5">
        <f t="shared" si="26"/>
        <v>0</v>
      </c>
      <c r="I75" s="5">
        <f t="shared" si="26"/>
        <v>0.04395604395604396</v>
      </c>
      <c r="J75" s="5">
        <f t="shared" si="26"/>
        <v>0.06593406593406594</v>
      </c>
      <c r="K75" s="5">
        <f t="shared" si="26"/>
        <v>0.06593406593406594</v>
      </c>
    </row>
    <row r="76" spans="1:11" ht="12.75">
      <c r="A76" s="11">
        <v>27</v>
      </c>
      <c r="B76" s="5">
        <f aca="true" t="shared" si="27" ref="B76:K76">B30/$L30</f>
        <v>0.4855195911413969</v>
      </c>
      <c r="C76" s="5">
        <f t="shared" si="27"/>
        <v>0.24190800681431004</v>
      </c>
      <c r="D76" s="5">
        <f t="shared" si="27"/>
        <v>0.08517887563884156</v>
      </c>
      <c r="E76" s="5">
        <f t="shared" si="27"/>
        <v>0</v>
      </c>
      <c r="F76" s="5">
        <f t="shared" si="27"/>
        <v>0</v>
      </c>
      <c r="G76" s="5">
        <f t="shared" si="27"/>
        <v>0</v>
      </c>
      <c r="H76" s="5">
        <f t="shared" si="27"/>
        <v>0</v>
      </c>
      <c r="I76" s="5">
        <f t="shared" si="27"/>
        <v>0.08517887563884156</v>
      </c>
      <c r="J76" s="5">
        <f t="shared" si="27"/>
        <v>0.05110732538330494</v>
      </c>
      <c r="K76" s="5">
        <f t="shared" si="27"/>
        <v>0.05110732538330494</v>
      </c>
    </row>
    <row r="77" spans="1:11" ht="12.75">
      <c r="A77" s="11">
        <v>28</v>
      </c>
      <c r="B77" s="5">
        <f aca="true" t="shared" si="28" ref="B77:K77">B31/$L31</f>
        <v>0.5347593582887701</v>
      </c>
      <c r="C77" s="5">
        <f t="shared" si="28"/>
        <v>0.17825311942959002</v>
      </c>
      <c r="D77" s="5">
        <f t="shared" si="28"/>
        <v>0.11764705882352941</v>
      </c>
      <c r="E77" s="5">
        <f t="shared" si="28"/>
        <v>0</v>
      </c>
      <c r="F77" s="5">
        <f t="shared" si="28"/>
        <v>0</v>
      </c>
      <c r="G77" s="5">
        <f t="shared" si="28"/>
        <v>0</v>
      </c>
      <c r="H77" s="5">
        <f t="shared" si="28"/>
        <v>0</v>
      </c>
      <c r="I77" s="5">
        <f t="shared" si="28"/>
        <v>0.062388591800356503</v>
      </c>
      <c r="J77" s="5">
        <f t="shared" si="28"/>
        <v>0.053475935828877004</v>
      </c>
      <c r="K77" s="5">
        <f t="shared" si="28"/>
        <v>0.053475935828877004</v>
      </c>
    </row>
    <row r="78" spans="1:11" ht="12.75">
      <c r="A78" s="11">
        <v>29</v>
      </c>
      <c r="B78" s="5">
        <f aca="true" t="shared" si="29" ref="B78:K78">B32/$L32</f>
        <v>0.35714285714285715</v>
      </c>
      <c r="C78" s="5">
        <f t="shared" si="29"/>
        <v>0</v>
      </c>
      <c r="D78" s="5">
        <f t="shared" si="29"/>
        <v>0.35714285714285715</v>
      </c>
      <c r="E78" s="5">
        <f t="shared" si="29"/>
        <v>0</v>
      </c>
      <c r="F78" s="5">
        <f t="shared" si="29"/>
        <v>0</v>
      </c>
      <c r="G78" s="5">
        <f t="shared" si="29"/>
        <v>0</v>
      </c>
      <c r="H78" s="5">
        <f t="shared" si="29"/>
        <v>0</v>
      </c>
      <c r="I78" s="5">
        <f t="shared" si="29"/>
        <v>0.07142857142857142</v>
      </c>
      <c r="J78" s="5">
        <f t="shared" si="29"/>
        <v>0.10714285714285714</v>
      </c>
      <c r="K78" s="5">
        <f t="shared" si="29"/>
        <v>0.10714285714285714</v>
      </c>
    </row>
    <row r="79" spans="1:11" ht="12.75">
      <c r="A79" s="11">
        <v>30</v>
      </c>
      <c r="B79" s="5">
        <f aca="true" t="shared" si="30" ref="B79:K79">B33/$L33</f>
        <v>0.35714285714285715</v>
      </c>
      <c r="C79" s="5">
        <f t="shared" si="30"/>
        <v>0</v>
      </c>
      <c r="D79" s="5">
        <f t="shared" si="30"/>
        <v>0.35714285714285715</v>
      </c>
      <c r="E79" s="5">
        <f t="shared" si="30"/>
        <v>0</v>
      </c>
      <c r="F79" s="5">
        <f t="shared" si="30"/>
        <v>0</v>
      </c>
      <c r="G79" s="5">
        <f t="shared" si="30"/>
        <v>0</v>
      </c>
      <c r="H79" s="5">
        <f t="shared" si="30"/>
        <v>0</v>
      </c>
      <c r="I79" s="5">
        <f t="shared" si="30"/>
        <v>0.07142857142857142</v>
      </c>
      <c r="J79" s="5">
        <f t="shared" si="30"/>
        <v>0.10714285714285714</v>
      </c>
      <c r="K79" s="5">
        <f t="shared" si="30"/>
        <v>0.10714285714285714</v>
      </c>
    </row>
    <row r="80" spans="1:11" ht="12.75">
      <c r="A80" s="11">
        <v>31</v>
      </c>
      <c r="B80" s="5">
        <f aca="true" t="shared" si="31" ref="B80:K80">B34/$L34</f>
        <v>0.35714285714285715</v>
      </c>
      <c r="C80" s="5">
        <f t="shared" si="31"/>
        <v>0</v>
      </c>
      <c r="D80" s="5">
        <f t="shared" si="31"/>
        <v>0.35714285714285715</v>
      </c>
      <c r="E80" s="5">
        <f t="shared" si="31"/>
        <v>0</v>
      </c>
      <c r="F80" s="5">
        <f t="shared" si="31"/>
        <v>0</v>
      </c>
      <c r="G80" s="5">
        <f t="shared" si="31"/>
        <v>0</v>
      </c>
      <c r="H80" s="5">
        <f t="shared" si="31"/>
        <v>0</v>
      </c>
      <c r="I80" s="5">
        <f t="shared" si="31"/>
        <v>0.03571428571428571</v>
      </c>
      <c r="J80" s="5">
        <f t="shared" si="31"/>
        <v>0.14285714285714285</v>
      </c>
      <c r="K80" s="5">
        <f t="shared" si="31"/>
        <v>0.10714285714285714</v>
      </c>
    </row>
    <row r="81" spans="1:11" ht="12.75">
      <c r="A81" s="11">
        <v>32</v>
      </c>
      <c r="B81" s="5">
        <f aca="true" t="shared" si="32" ref="B81:K81">B35/$L35</f>
        <v>0.6410256410256411</v>
      </c>
      <c r="C81" s="5">
        <f t="shared" si="32"/>
        <v>0.21367521367521367</v>
      </c>
      <c r="D81" s="5">
        <f t="shared" si="32"/>
        <v>0</v>
      </c>
      <c r="E81" s="5">
        <f t="shared" si="32"/>
        <v>0</v>
      </c>
      <c r="F81" s="5">
        <f t="shared" si="32"/>
        <v>0</v>
      </c>
      <c r="G81" s="5">
        <f t="shared" si="32"/>
        <v>0</v>
      </c>
      <c r="H81" s="5">
        <f t="shared" si="32"/>
        <v>0</v>
      </c>
      <c r="I81" s="5">
        <f t="shared" si="32"/>
        <v>0.042735042735042736</v>
      </c>
      <c r="J81" s="5">
        <f t="shared" si="32"/>
        <v>0.05128205128205128</v>
      </c>
      <c r="K81" s="5">
        <f t="shared" si="32"/>
        <v>0.05128205128205128</v>
      </c>
    </row>
    <row r="82" spans="1:11" ht="12.75">
      <c r="A82" s="11">
        <v>33</v>
      </c>
      <c r="B82" s="5">
        <f aca="true" t="shared" si="33" ref="B82:K82">B36/$L36</f>
        <v>0.5538461538461539</v>
      </c>
      <c r="C82" s="5">
        <f t="shared" si="33"/>
        <v>0</v>
      </c>
      <c r="D82" s="5">
        <f t="shared" si="33"/>
        <v>0.3076923076923077</v>
      </c>
      <c r="E82" s="5">
        <f t="shared" si="33"/>
        <v>0</v>
      </c>
      <c r="F82" s="5">
        <f t="shared" si="33"/>
        <v>0</v>
      </c>
      <c r="G82" s="5">
        <f t="shared" si="33"/>
        <v>0</v>
      </c>
      <c r="H82" s="5">
        <f t="shared" si="33"/>
        <v>0</v>
      </c>
      <c r="I82" s="5">
        <f t="shared" si="33"/>
        <v>0.046153846153846156</v>
      </c>
      <c r="J82" s="5">
        <f t="shared" si="33"/>
        <v>0.046153846153846156</v>
      </c>
      <c r="K82" s="5">
        <f t="shared" si="33"/>
        <v>0.046153846153846156</v>
      </c>
    </row>
    <row r="83" spans="1:11" ht="12.75">
      <c r="A83" s="11">
        <v>34</v>
      </c>
      <c r="B83" s="5">
        <f aca="true" t="shared" si="34" ref="B83:K83">B37/$L37</f>
        <v>0.17073170731707318</v>
      </c>
      <c r="C83" s="5">
        <f t="shared" si="34"/>
        <v>0</v>
      </c>
      <c r="D83" s="5">
        <f t="shared" si="34"/>
        <v>0.3048780487804878</v>
      </c>
      <c r="E83" s="5">
        <f t="shared" si="34"/>
        <v>0</v>
      </c>
      <c r="F83" s="5">
        <f t="shared" si="34"/>
        <v>0.4268292682926829</v>
      </c>
      <c r="G83" s="5">
        <f t="shared" si="34"/>
        <v>0</v>
      </c>
      <c r="H83" s="5">
        <f t="shared" si="34"/>
        <v>0</v>
      </c>
      <c r="I83" s="5">
        <f t="shared" si="34"/>
        <v>0.024390243902439025</v>
      </c>
      <c r="J83" s="5">
        <f t="shared" si="34"/>
        <v>0.036585365853658534</v>
      </c>
      <c r="K83" s="5">
        <f t="shared" si="34"/>
        <v>0.036585365853658534</v>
      </c>
    </row>
    <row r="84" spans="1:11" ht="12.75">
      <c r="A84" s="11">
        <v>35</v>
      </c>
      <c r="B84" s="5">
        <f aca="true" t="shared" si="35" ref="B84:K84">B38/$L38</f>
        <v>0.12903225806451613</v>
      </c>
      <c r="C84" s="5">
        <f t="shared" si="35"/>
        <v>0</v>
      </c>
      <c r="D84" s="5">
        <f t="shared" si="35"/>
        <v>0.3225806451612903</v>
      </c>
      <c r="E84" s="5">
        <f t="shared" si="35"/>
        <v>0</v>
      </c>
      <c r="F84" s="5">
        <f t="shared" si="35"/>
        <v>0</v>
      </c>
      <c r="G84" s="5">
        <f t="shared" si="35"/>
        <v>0</v>
      </c>
      <c r="H84" s="5">
        <f t="shared" si="35"/>
        <v>0</v>
      </c>
      <c r="I84" s="5">
        <f t="shared" si="35"/>
        <v>0.0967741935483871</v>
      </c>
      <c r="J84" s="5">
        <f t="shared" si="35"/>
        <v>0.25806451612903225</v>
      </c>
      <c r="K84" s="5">
        <f t="shared" si="35"/>
        <v>0.1935483870967742</v>
      </c>
    </row>
    <row r="85" spans="1:11" ht="12.75">
      <c r="A85" s="11">
        <v>36</v>
      </c>
      <c r="B85" s="5">
        <f aca="true" t="shared" si="36" ref="B85:K85">B39/$L39</f>
        <v>0.4067796610169492</v>
      </c>
      <c r="C85" s="5">
        <f t="shared" si="36"/>
        <v>0</v>
      </c>
      <c r="D85" s="5">
        <f t="shared" si="36"/>
        <v>0.3389830508474576</v>
      </c>
      <c r="E85" s="5">
        <f t="shared" si="36"/>
        <v>0</v>
      </c>
      <c r="F85" s="5">
        <f t="shared" si="36"/>
        <v>0</v>
      </c>
      <c r="G85" s="5">
        <f t="shared" si="36"/>
        <v>0</v>
      </c>
      <c r="H85" s="5">
        <f t="shared" si="36"/>
        <v>0</v>
      </c>
      <c r="I85" s="5">
        <f t="shared" si="36"/>
        <v>0.05084745762711865</v>
      </c>
      <c r="J85" s="5">
        <f t="shared" si="36"/>
        <v>0.1016949152542373</v>
      </c>
      <c r="K85" s="5">
        <f t="shared" si="36"/>
        <v>0.1016949152542373</v>
      </c>
    </row>
    <row r="86" spans="1:11" ht="12.75">
      <c r="A86" s="11">
        <v>37</v>
      </c>
      <c r="B86" s="5">
        <f aca="true" t="shared" si="37" ref="B86:K86">B40/$L40</f>
        <v>0.3333333333333333</v>
      </c>
      <c r="C86" s="5">
        <f t="shared" si="37"/>
        <v>0.16666666666666666</v>
      </c>
      <c r="D86" s="5">
        <f t="shared" si="37"/>
        <v>0.25</v>
      </c>
      <c r="E86" s="5">
        <f t="shared" si="37"/>
        <v>0</v>
      </c>
      <c r="F86" s="5">
        <f t="shared" si="37"/>
        <v>0</v>
      </c>
      <c r="G86" s="5">
        <f t="shared" si="37"/>
        <v>0</v>
      </c>
      <c r="H86" s="5">
        <f t="shared" si="37"/>
        <v>0</v>
      </c>
      <c r="I86" s="5">
        <f t="shared" si="37"/>
        <v>0.05</v>
      </c>
      <c r="J86" s="5">
        <f t="shared" si="37"/>
        <v>0.1</v>
      </c>
      <c r="K86" s="5">
        <f t="shared" si="37"/>
        <v>0.1</v>
      </c>
    </row>
    <row r="87" spans="1:11" ht="12.75">
      <c r="A87" s="11">
        <v>38</v>
      </c>
      <c r="B87" s="5">
        <f aca="true" t="shared" si="38" ref="B87:K87">B41/$L41</f>
        <v>0.45977011494252873</v>
      </c>
      <c r="C87" s="5">
        <f t="shared" si="38"/>
        <v>0.22988505747126436</v>
      </c>
      <c r="D87" s="5">
        <f t="shared" si="38"/>
        <v>0.11494252873563218</v>
      </c>
      <c r="E87" s="5">
        <f t="shared" si="38"/>
        <v>0</v>
      </c>
      <c r="F87" s="5">
        <f t="shared" si="38"/>
        <v>0</v>
      </c>
      <c r="G87" s="5">
        <f t="shared" si="38"/>
        <v>0</v>
      </c>
      <c r="H87" s="5">
        <f t="shared" si="38"/>
        <v>0</v>
      </c>
      <c r="I87" s="5">
        <f t="shared" si="38"/>
        <v>0.034482758620689655</v>
      </c>
      <c r="J87" s="5">
        <f t="shared" si="38"/>
        <v>0.09195402298850575</v>
      </c>
      <c r="K87" s="5">
        <f t="shared" si="38"/>
        <v>0.06896551724137931</v>
      </c>
    </row>
    <row r="88" spans="1:11" ht="12.75">
      <c r="A88" s="11">
        <v>39</v>
      </c>
      <c r="B88" s="5">
        <f aca="true" t="shared" si="39" ref="B88:K88">B42/$L42</f>
        <v>0.33962264150943394</v>
      </c>
      <c r="C88" s="5">
        <f t="shared" si="39"/>
        <v>0</v>
      </c>
      <c r="D88" s="5">
        <f t="shared" si="39"/>
        <v>0.37735849056603776</v>
      </c>
      <c r="E88" s="5">
        <f t="shared" si="39"/>
        <v>0</v>
      </c>
      <c r="F88" s="5">
        <f t="shared" si="39"/>
        <v>0</v>
      </c>
      <c r="G88" s="5">
        <f t="shared" si="39"/>
        <v>0</v>
      </c>
      <c r="H88" s="5">
        <f t="shared" si="39"/>
        <v>0</v>
      </c>
      <c r="I88" s="5">
        <f t="shared" si="39"/>
        <v>0.05660377358490566</v>
      </c>
      <c r="J88" s="5">
        <f t="shared" si="39"/>
        <v>0.11320754716981132</v>
      </c>
      <c r="K88" s="5">
        <f t="shared" si="39"/>
        <v>0.11320754716981132</v>
      </c>
    </row>
    <row r="89" spans="1:11" ht="12.75">
      <c r="A89" s="11">
        <v>40</v>
      </c>
      <c r="B89" s="5">
        <f aca="true" t="shared" si="40" ref="B89:K89">B43/$L43</f>
        <v>0.3157894736842105</v>
      </c>
      <c r="C89" s="5">
        <f t="shared" si="40"/>
        <v>0</v>
      </c>
      <c r="D89" s="5">
        <f t="shared" si="40"/>
        <v>0.2631578947368421</v>
      </c>
      <c r="E89" s="5">
        <f t="shared" si="40"/>
        <v>0</v>
      </c>
      <c r="F89" s="5">
        <f t="shared" si="40"/>
        <v>0</v>
      </c>
      <c r="G89" s="5">
        <f t="shared" si="40"/>
        <v>0</v>
      </c>
      <c r="H89" s="5">
        <f t="shared" si="40"/>
        <v>0</v>
      </c>
      <c r="I89" s="5">
        <f t="shared" si="40"/>
        <v>0.10526315789473684</v>
      </c>
      <c r="J89" s="5">
        <f t="shared" si="40"/>
        <v>0.15789473684210525</v>
      </c>
      <c r="K89" s="5">
        <f t="shared" si="40"/>
        <v>0.15789473684210525</v>
      </c>
    </row>
    <row r="90" spans="1:11" ht="15.75">
      <c r="A90" s="16" t="s">
        <v>34</v>
      </c>
      <c r="B90" s="16">
        <f>AVERAGE(B50:B89)</f>
        <v>0.35742960663874257</v>
      </c>
      <c r="C90" s="16">
        <f aca="true" t="shared" si="41" ref="C90:K90">AVERAGE(C50:C89)</f>
        <v>0.13261864468765588</v>
      </c>
      <c r="D90" s="16">
        <f t="shared" si="41"/>
        <v>0.25746711054035376</v>
      </c>
      <c r="E90" s="16">
        <f t="shared" si="41"/>
        <v>0.023106641273664845</v>
      </c>
      <c r="F90" s="16">
        <f t="shared" si="41"/>
        <v>0.023616422958439943</v>
      </c>
      <c r="G90" s="16">
        <f t="shared" si="41"/>
        <v>0.01198793267704033</v>
      </c>
      <c r="H90" s="16">
        <f t="shared" si="41"/>
        <v>0</v>
      </c>
      <c r="I90" s="16">
        <f t="shared" si="41"/>
        <v>0.050510596608245875</v>
      </c>
      <c r="J90" s="16">
        <f t="shared" si="41"/>
        <v>0.07458656714321146</v>
      </c>
      <c r="K90" s="16">
        <f t="shared" si="41"/>
        <v>0.06867647747264545</v>
      </c>
    </row>
  </sheetData>
  <sheetProtection/>
  <mergeCells count="1">
    <mergeCell ref="B2:K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E9">
      <selection activeCell="K27" sqref="K27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1.140625" style="1" customWidth="1"/>
    <col min="4" max="4" width="10.140625" style="1" customWidth="1"/>
    <col min="5" max="10" width="8.7109375" style="1" customWidth="1"/>
    <col min="11" max="11" width="18.140625" style="0" bestFit="1" customWidth="1"/>
    <col min="15" max="15" width="37.421875" style="22" customWidth="1"/>
  </cols>
  <sheetData>
    <row r="2" spans="1:14" ht="12.75">
      <c r="A2" s="11" t="s">
        <v>22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116</v>
      </c>
      <c r="L2" s="4"/>
      <c r="M2" s="4"/>
      <c r="N2" s="2" t="s">
        <v>40</v>
      </c>
    </row>
    <row r="3" spans="1:15" ht="15">
      <c r="A3" s="11">
        <v>1</v>
      </c>
      <c r="B3" s="56">
        <v>400000</v>
      </c>
      <c r="C3" s="56">
        <v>150000</v>
      </c>
      <c r="D3" s="56">
        <v>500000</v>
      </c>
      <c r="E3" s="56">
        <v>0</v>
      </c>
      <c r="F3" s="56">
        <v>0</v>
      </c>
      <c r="G3" s="56">
        <v>0</v>
      </c>
      <c r="H3" s="56">
        <v>300000</v>
      </c>
      <c r="I3" s="56">
        <v>100000</v>
      </c>
      <c r="J3" s="56">
        <v>0</v>
      </c>
      <c r="K3" s="57"/>
      <c r="N3" s="24" t="s">
        <v>50</v>
      </c>
      <c r="O3" s="25" t="s">
        <v>41</v>
      </c>
    </row>
    <row r="4" spans="1:15" ht="12.75">
      <c r="A4" s="11">
        <v>2</v>
      </c>
      <c r="B4" s="56">
        <v>350000</v>
      </c>
      <c r="C4" s="56">
        <v>0</v>
      </c>
      <c r="D4" s="56">
        <v>400000</v>
      </c>
      <c r="E4" s="56">
        <v>0</v>
      </c>
      <c r="F4" s="56">
        <v>0</v>
      </c>
      <c r="G4" s="56">
        <v>0</v>
      </c>
      <c r="H4" s="56">
        <v>300000</v>
      </c>
      <c r="I4" s="56">
        <v>80000</v>
      </c>
      <c r="J4" s="56">
        <v>0</v>
      </c>
      <c r="K4" s="57"/>
      <c r="N4" s="26" t="s">
        <v>51</v>
      </c>
      <c r="O4" s="27" t="s">
        <v>42</v>
      </c>
    </row>
    <row r="5" spans="1:15" ht="15">
      <c r="A5" s="11">
        <v>3</v>
      </c>
      <c r="B5" s="56">
        <v>200000</v>
      </c>
      <c r="C5" s="56">
        <v>120000</v>
      </c>
      <c r="D5" s="56">
        <v>400000</v>
      </c>
      <c r="E5" s="56">
        <v>0</v>
      </c>
      <c r="F5" s="56">
        <v>0</v>
      </c>
      <c r="G5" s="56">
        <v>0</v>
      </c>
      <c r="H5" s="56">
        <v>300000</v>
      </c>
      <c r="I5" s="56">
        <v>100000</v>
      </c>
      <c r="J5" s="56">
        <v>0</v>
      </c>
      <c r="K5" s="57"/>
      <c r="N5" s="28" t="s">
        <v>52</v>
      </c>
      <c r="O5" s="29" t="s">
        <v>43</v>
      </c>
    </row>
    <row r="6" spans="1:15" ht="15">
      <c r="A6" s="11">
        <v>4</v>
      </c>
      <c r="B6" s="56">
        <v>350000</v>
      </c>
      <c r="C6" s="56">
        <v>0</v>
      </c>
      <c r="D6" s="56">
        <v>750000</v>
      </c>
      <c r="E6" s="56">
        <v>0</v>
      </c>
      <c r="F6" s="56">
        <v>0</v>
      </c>
      <c r="G6" s="56">
        <v>0</v>
      </c>
      <c r="H6" s="56">
        <v>300000</v>
      </c>
      <c r="I6" s="56">
        <v>100000</v>
      </c>
      <c r="J6" s="56">
        <v>0</v>
      </c>
      <c r="K6" s="57"/>
      <c r="N6" s="28" t="s">
        <v>53</v>
      </c>
      <c r="O6" s="29" t="s">
        <v>44</v>
      </c>
    </row>
    <row r="7" spans="1:15" ht="15">
      <c r="A7" s="11">
        <v>5</v>
      </c>
      <c r="B7" s="56">
        <v>2000000</v>
      </c>
      <c r="C7" s="56">
        <v>1200000</v>
      </c>
      <c r="D7" s="56">
        <v>0</v>
      </c>
      <c r="E7" s="56">
        <v>0</v>
      </c>
      <c r="F7" s="56">
        <v>0</v>
      </c>
      <c r="G7" s="56">
        <v>0</v>
      </c>
      <c r="H7" s="56">
        <v>500000</v>
      </c>
      <c r="I7" s="56">
        <v>0</v>
      </c>
      <c r="J7" s="56">
        <v>0</v>
      </c>
      <c r="K7" s="57"/>
      <c r="N7" s="28" t="s">
        <v>54</v>
      </c>
      <c r="O7" s="29" t="s">
        <v>45</v>
      </c>
    </row>
    <row r="8" spans="1:15" ht="12.75">
      <c r="A8" s="11">
        <v>6</v>
      </c>
      <c r="B8" s="56">
        <v>80000</v>
      </c>
      <c r="C8" s="56">
        <v>190000</v>
      </c>
      <c r="D8" s="56">
        <v>0</v>
      </c>
      <c r="E8" s="56">
        <v>0</v>
      </c>
      <c r="F8" s="56">
        <v>0</v>
      </c>
      <c r="G8" s="56">
        <v>0</v>
      </c>
      <c r="H8" s="56">
        <v>450000</v>
      </c>
      <c r="I8" s="56">
        <v>10000</v>
      </c>
      <c r="J8" s="56">
        <v>0</v>
      </c>
      <c r="K8" s="57"/>
      <c r="N8" s="30" t="s">
        <v>55</v>
      </c>
      <c r="O8" s="31" t="s">
        <v>46</v>
      </c>
    </row>
    <row r="9" spans="1:15" ht="12.75">
      <c r="A9" s="11">
        <v>7</v>
      </c>
      <c r="B9" s="56">
        <v>400000</v>
      </c>
      <c r="C9" s="56">
        <v>0</v>
      </c>
      <c r="D9" s="56">
        <v>300000</v>
      </c>
      <c r="E9" s="56">
        <v>0</v>
      </c>
      <c r="F9" s="56">
        <v>0</v>
      </c>
      <c r="G9" s="56">
        <v>0</v>
      </c>
      <c r="H9" s="56">
        <v>600000</v>
      </c>
      <c r="I9" s="56">
        <v>80000</v>
      </c>
      <c r="J9" s="56">
        <v>0</v>
      </c>
      <c r="K9" s="57"/>
      <c r="N9" s="30" t="s">
        <v>56</v>
      </c>
      <c r="O9" s="31" t="s">
        <v>47</v>
      </c>
    </row>
    <row r="10" spans="1:15" ht="12.75">
      <c r="A10" s="11">
        <v>8</v>
      </c>
      <c r="B10" s="56">
        <v>200000</v>
      </c>
      <c r="C10" s="56">
        <v>0</v>
      </c>
      <c r="D10" s="56">
        <v>200000</v>
      </c>
      <c r="E10" s="56">
        <v>0</v>
      </c>
      <c r="F10" s="56">
        <v>0</v>
      </c>
      <c r="G10" s="56">
        <v>0</v>
      </c>
      <c r="H10" s="56">
        <v>250000</v>
      </c>
      <c r="I10" s="56">
        <v>50000</v>
      </c>
      <c r="J10" s="56">
        <v>0</v>
      </c>
      <c r="K10" s="57"/>
      <c r="N10" s="30" t="s">
        <v>57</v>
      </c>
      <c r="O10" s="31" t="s">
        <v>48</v>
      </c>
    </row>
    <row r="11" spans="1:15" ht="15">
      <c r="A11" s="11">
        <v>9</v>
      </c>
      <c r="B11" s="56">
        <v>350000</v>
      </c>
      <c r="C11" s="56">
        <v>0</v>
      </c>
      <c r="D11" s="56">
        <v>0</v>
      </c>
      <c r="E11" s="56">
        <v>0</v>
      </c>
      <c r="F11" s="56">
        <v>40000</v>
      </c>
      <c r="G11" s="56">
        <v>0</v>
      </c>
      <c r="H11" s="56">
        <v>450000</v>
      </c>
      <c r="I11" s="56">
        <v>50000</v>
      </c>
      <c r="J11" s="56">
        <v>0</v>
      </c>
      <c r="K11" s="57"/>
      <c r="N11" s="28" t="s">
        <v>58</v>
      </c>
      <c r="O11" s="29" t="s">
        <v>49</v>
      </c>
    </row>
    <row r="12" spans="1:11" ht="12.75">
      <c r="A12" s="11">
        <v>10</v>
      </c>
      <c r="B12" s="56">
        <v>400000</v>
      </c>
      <c r="C12" s="56">
        <v>0</v>
      </c>
      <c r="D12" s="56">
        <v>600000</v>
      </c>
      <c r="E12" s="56">
        <v>0</v>
      </c>
      <c r="F12" s="56">
        <v>0</v>
      </c>
      <c r="G12" s="56">
        <v>0</v>
      </c>
      <c r="H12" s="56">
        <v>600000</v>
      </c>
      <c r="I12" s="56">
        <v>50000</v>
      </c>
      <c r="J12" s="56">
        <v>0</v>
      </c>
      <c r="K12" s="57"/>
    </row>
    <row r="13" spans="1:11" ht="12.75">
      <c r="A13" s="11">
        <v>11</v>
      </c>
      <c r="B13" s="56">
        <v>500000</v>
      </c>
      <c r="C13" s="56">
        <v>0</v>
      </c>
      <c r="D13" s="56">
        <v>1000000</v>
      </c>
      <c r="E13" s="56">
        <v>0</v>
      </c>
      <c r="F13" s="56">
        <v>0</v>
      </c>
      <c r="G13" s="56">
        <v>0</v>
      </c>
      <c r="H13" s="56">
        <v>450000</v>
      </c>
      <c r="I13" s="56">
        <v>50000</v>
      </c>
      <c r="J13" s="56">
        <v>8000</v>
      </c>
      <c r="K13" s="57"/>
    </row>
    <row r="14" spans="1:16" ht="15">
      <c r="A14" s="11">
        <v>12</v>
      </c>
      <c r="B14" s="56">
        <v>400000</v>
      </c>
      <c r="C14" s="56">
        <v>0</v>
      </c>
      <c r="D14" s="56">
        <v>500000</v>
      </c>
      <c r="E14" s="56">
        <v>0</v>
      </c>
      <c r="F14" s="56">
        <v>0</v>
      </c>
      <c r="G14" s="56">
        <v>0</v>
      </c>
      <c r="H14" s="56">
        <v>300000</v>
      </c>
      <c r="I14" s="56">
        <v>50000</v>
      </c>
      <c r="J14" s="56">
        <v>2500</v>
      </c>
      <c r="K14" s="57"/>
      <c r="N14" s="4" t="s">
        <v>50</v>
      </c>
      <c r="O14" s="21" t="s">
        <v>41</v>
      </c>
      <c r="P14" t="e">
        <f>B34</f>
        <v>#DIV/0!</v>
      </c>
    </row>
    <row r="15" spans="1:16" ht="12.75">
      <c r="A15" s="11">
        <v>13</v>
      </c>
      <c r="B15" s="56">
        <v>600000</v>
      </c>
      <c r="C15" s="56">
        <v>0</v>
      </c>
      <c r="D15" s="56">
        <v>1800000</v>
      </c>
      <c r="E15" s="56">
        <v>0</v>
      </c>
      <c r="F15" s="56">
        <v>0</v>
      </c>
      <c r="G15" s="56">
        <v>0</v>
      </c>
      <c r="H15" s="56">
        <v>600000</v>
      </c>
      <c r="I15" s="56">
        <v>150000</v>
      </c>
      <c r="J15" s="56">
        <v>0</v>
      </c>
      <c r="K15" s="57"/>
      <c r="N15" s="4" t="s">
        <v>51</v>
      </c>
      <c r="O15" s="22" t="s">
        <v>42</v>
      </c>
      <c r="P15" t="e">
        <f>C34</f>
        <v>#DIV/0!</v>
      </c>
    </row>
    <row r="16" spans="10:16" ht="15">
      <c r="J16" s="1" t="s">
        <v>34</v>
      </c>
      <c r="K16" t="e">
        <f>AVERAGE(K3:K15)</f>
        <v>#DIV/0!</v>
      </c>
      <c r="N16" s="11" t="s">
        <v>52</v>
      </c>
      <c r="O16" s="23" t="s">
        <v>43</v>
      </c>
      <c r="P16" t="e">
        <f>D34</f>
        <v>#DIV/0!</v>
      </c>
    </row>
    <row r="17" spans="14:16" ht="15">
      <c r="N17" s="11" t="s">
        <v>53</v>
      </c>
      <c r="O17" s="23" t="s">
        <v>44</v>
      </c>
      <c r="P17" t="e">
        <f>E34</f>
        <v>#DIV/0!</v>
      </c>
    </row>
    <row r="18" spans="1:16" ht="15.75">
      <c r="A18" s="12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N18" s="11" t="s">
        <v>54</v>
      </c>
      <c r="O18" s="23" t="s">
        <v>45</v>
      </c>
      <c r="P18" t="e">
        <f>F34</f>
        <v>#DIV/0!</v>
      </c>
    </row>
    <row r="19" spans="14:16" ht="12.75">
      <c r="N19" s="4" t="s">
        <v>55</v>
      </c>
      <c r="O19" s="22" t="s">
        <v>46</v>
      </c>
      <c r="P19" t="e">
        <f>G34</f>
        <v>#DIV/0!</v>
      </c>
    </row>
    <row r="20" spans="1:16" ht="12.75">
      <c r="A20" s="11" t="s">
        <v>22</v>
      </c>
      <c r="B20" s="2" t="s">
        <v>50</v>
      </c>
      <c r="C20" s="2" t="s">
        <v>51</v>
      </c>
      <c r="D20" s="2" t="s">
        <v>52</v>
      </c>
      <c r="E20" s="2" t="s">
        <v>53</v>
      </c>
      <c r="F20" s="2" t="s">
        <v>54</v>
      </c>
      <c r="G20" s="2" t="s">
        <v>55</v>
      </c>
      <c r="H20" s="2" t="s">
        <v>56</v>
      </c>
      <c r="I20" s="2" t="s">
        <v>57</v>
      </c>
      <c r="J20" s="2" t="s">
        <v>58</v>
      </c>
      <c r="K20" s="2"/>
      <c r="N20" s="4" t="s">
        <v>56</v>
      </c>
      <c r="O20" s="22" t="s">
        <v>47</v>
      </c>
      <c r="P20" t="e">
        <f>H34</f>
        <v>#DIV/0!</v>
      </c>
    </row>
    <row r="21" spans="1:16" ht="12.75">
      <c r="A21" s="11">
        <v>1</v>
      </c>
      <c r="N21" s="4" t="s">
        <v>57</v>
      </c>
      <c r="O21" s="22" t="s">
        <v>48</v>
      </c>
      <c r="P21" t="e">
        <f>I34</f>
        <v>#DIV/0!</v>
      </c>
    </row>
    <row r="22" spans="1:16" ht="15">
      <c r="A22" s="11">
        <v>2</v>
      </c>
      <c r="N22" s="11" t="s">
        <v>58</v>
      </c>
      <c r="O22" s="23" t="s">
        <v>49</v>
      </c>
      <c r="P22" t="e">
        <f>J34</f>
        <v>#DIV/0!</v>
      </c>
    </row>
    <row r="23" ht="12.75">
      <c r="A23" s="11">
        <v>3</v>
      </c>
    </row>
    <row r="24" spans="1:16" ht="12.75">
      <c r="A24" s="11">
        <v>4</v>
      </c>
      <c r="O24" s="22" t="s">
        <v>60</v>
      </c>
      <c r="P24" t="e">
        <f>K16</f>
        <v>#DIV/0!</v>
      </c>
    </row>
    <row r="25" spans="1:16" ht="12.75">
      <c r="A25" s="11">
        <v>5</v>
      </c>
      <c r="O25" s="22" t="s">
        <v>61</v>
      </c>
      <c r="P25" t="e">
        <f>P16+P17+P18+P22</f>
        <v>#DIV/0!</v>
      </c>
    </row>
    <row r="26" spans="1:16" ht="12.75">
      <c r="A26" s="11">
        <v>6</v>
      </c>
      <c r="O26" s="22" t="s">
        <v>62</v>
      </c>
      <c r="P26" t="e">
        <f>(1-P25)*P24</f>
        <v>#DIV/0!</v>
      </c>
    </row>
    <row r="27" ht="12.75">
      <c r="A27" s="11">
        <v>7</v>
      </c>
    </row>
    <row r="28" ht="12.75">
      <c r="A28" s="11">
        <v>8</v>
      </c>
    </row>
    <row r="29" ht="12.75">
      <c r="A29" s="11">
        <v>9</v>
      </c>
    </row>
    <row r="30" ht="12.75">
      <c r="A30" s="11">
        <v>10</v>
      </c>
    </row>
    <row r="31" ht="12.75">
      <c r="A31" s="11">
        <v>11</v>
      </c>
    </row>
    <row r="32" ht="12.75">
      <c r="A32" s="11">
        <v>12</v>
      </c>
    </row>
    <row r="33" ht="12.75">
      <c r="A33" s="11">
        <v>13</v>
      </c>
    </row>
    <row r="34" spans="1:10" ht="12.75">
      <c r="A34" s="1" t="s">
        <v>34</v>
      </c>
      <c r="B34" s="1" t="e">
        <f>AVERAGE(B21:B33)</f>
        <v>#DIV/0!</v>
      </c>
      <c r="C34" s="1" t="e">
        <f aca="true" t="shared" si="0" ref="C34:J34">AVERAGE(C21:C33)</f>
        <v>#DIV/0!</v>
      </c>
      <c r="D34" s="1" t="e">
        <f t="shared" si="0"/>
        <v>#DIV/0!</v>
      </c>
      <c r="E34" s="1" t="e">
        <f t="shared" si="0"/>
        <v>#DIV/0!</v>
      </c>
      <c r="F34" s="1" t="e">
        <f t="shared" si="0"/>
        <v>#DIV/0!</v>
      </c>
      <c r="G34" s="1" t="e">
        <f t="shared" si="0"/>
        <v>#DIV/0!</v>
      </c>
      <c r="H34" s="1" t="e">
        <f t="shared" si="0"/>
        <v>#DIV/0!</v>
      </c>
      <c r="I34" s="1" t="e">
        <f t="shared" si="0"/>
        <v>#DIV/0!</v>
      </c>
      <c r="J34" s="1" t="e">
        <f t="shared" si="0"/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K10" sqref="K10"/>
    </sheetView>
  </sheetViews>
  <sheetFormatPr defaultColWidth="9.140625" defaultRowHeight="12.75"/>
  <cols>
    <col min="2" max="6" width="11.140625" style="0" customWidth="1"/>
    <col min="9" max="9" width="5.8515625" style="0" customWidth="1"/>
    <col min="10" max="10" width="18.7109375" style="0" customWidth="1"/>
  </cols>
  <sheetData>
    <row r="2" spans="1:6" ht="12.75">
      <c r="A2" s="38"/>
      <c r="B2" s="63" t="s">
        <v>110</v>
      </c>
      <c r="C2" s="63"/>
      <c r="D2" s="63"/>
      <c r="E2" s="63"/>
      <c r="F2" s="38"/>
    </row>
    <row r="3" spans="1:9" ht="12.75">
      <c r="A3" s="38" t="s">
        <v>22</v>
      </c>
      <c r="B3" s="2" t="s">
        <v>67</v>
      </c>
      <c r="C3" s="2" t="s">
        <v>68</v>
      </c>
      <c r="D3" s="2" t="s">
        <v>69</v>
      </c>
      <c r="E3" s="2" t="s">
        <v>70</v>
      </c>
      <c r="F3" s="2" t="s">
        <v>59</v>
      </c>
      <c r="I3" t="s">
        <v>40</v>
      </c>
    </row>
    <row r="4" spans="1:10" ht="12.75">
      <c r="A4">
        <v>1</v>
      </c>
      <c r="B4" s="1">
        <v>200000</v>
      </c>
      <c r="C4" s="1">
        <v>50000</v>
      </c>
      <c r="D4" s="1">
        <v>0</v>
      </c>
      <c r="E4" s="1">
        <v>50000</v>
      </c>
      <c r="F4" s="1"/>
      <c r="I4" s="1" t="s">
        <v>67</v>
      </c>
      <c r="J4" t="s">
        <v>63</v>
      </c>
    </row>
    <row r="5" spans="1:10" ht="12.75">
      <c r="A5">
        <v>2</v>
      </c>
      <c r="B5" s="1">
        <v>300000</v>
      </c>
      <c r="C5" s="1">
        <v>100000</v>
      </c>
      <c r="D5" s="1">
        <v>0</v>
      </c>
      <c r="E5" s="1">
        <v>125000</v>
      </c>
      <c r="F5" s="1"/>
      <c r="I5" s="1" t="s">
        <v>68</v>
      </c>
      <c r="J5" t="s">
        <v>64</v>
      </c>
    </row>
    <row r="6" spans="1:10" ht="12.75">
      <c r="A6">
        <v>3</v>
      </c>
      <c r="B6" s="1">
        <v>200000</v>
      </c>
      <c r="C6" s="1">
        <v>0</v>
      </c>
      <c r="D6" s="1">
        <v>0</v>
      </c>
      <c r="E6" s="1">
        <v>0</v>
      </c>
      <c r="F6" s="1"/>
      <c r="I6" s="1" t="s">
        <v>69</v>
      </c>
      <c r="J6" t="s">
        <v>65</v>
      </c>
    </row>
    <row r="7" spans="9:10" ht="12.75">
      <c r="I7" s="1" t="s">
        <v>70</v>
      </c>
      <c r="J7" t="s">
        <v>66</v>
      </c>
    </row>
    <row r="8" spans="1:9" ht="12.75">
      <c r="A8" t="s">
        <v>71</v>
      </c>
      <c r="I8" s="1"/>
    </row>
    <row r="9" spans="1:5" ht="12.75">
      <c r="A9" t="s">
        <v>22</v>
      </c>
      <c r="B9" s="1" t="s">
        <v>67</v>
      </c>
      <c r="C9" s="1" t="s">
        <v>68</v>
      </c>
      <c r="D9" s="1" t="s">
        <v>69</v>
      </c>
      <c r="E9" s="1" t="s">
        <v>70</v>
      </c>
    </row>
    <row r="10" spans="1:11" ht="12.75">
      <c r="A10">
        <v>1</v>
      </c>
      <c r="J10" s="54" t="s">
        <v>63</v>
      </c>
      <c r="K10" t="e">
        <f>B13</f>
        <v>#DIV/0!</v>
      </c>
    </row>
    <row r="11" spans="1:11" ht="12.75">
      <c r="A11">
        <v>2</v>
      </c>
      <c r="J11" s="54" t="s">
        <v>64</v>
      </c>
      <c r="K11" t="e">
        <f>C13</f>
        <v>#DIV/0!</v>
      </c>
    </row>
    <row r="12" spans="1:11" ht="12.75">
      <c r="A12">
        <v>3</v>
      </c>
      <c r="J12" s="54" t="s">
        <v>65</v>
      </c>
      <c r="K12" t="e">
        <f>D13</f>
        <v>#DIV/0!</v>
      </c>
    </row>
    <row r="13" spans="1:11" ht="12.75">
      <c r="A13" s="58" t="s">
        <v>34</v>
      </c>
      <c r="B13" s="58" t="e">
        <f>AVERAGE(B10:B12)</f>
        <v>#DIV/0!</v>
      </c>
      <c r="C13" s="58" t="e">
        <f>AVERAGE(C10:C12)</f>
        <v>#DIV/0!</v>
      </c>
      <c r="D13" s="58" t="e">
        <f>AVERAGE(D10:D12)</f>
        <v>#DIV/0!</v>
      </c>
      <c r="E13" s="58" t="e">
        <f>AVERAGE(E10:E12)</f>
        <v>#DIV/0!</v>
      </c>
      <c r="J13" s="54" t="s">
        <v>66</v>
      </c>
      <c r="K13" t="e">
        <f>E13</f>
        <v>#DIV/0!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30"/>
  <sheetViews>
    <sheetView tabSelected="1" zoomScale="110" zoomScaleNormal="110" zoomScalePageLayoutView="0" workbookViewId="0" topLeftCell="A20">
      <selection activeCell="C27" sqref="C27"/>
    </sheetView>
  </sheetViews>
  <sheetFormatPr defaultColWidth="9.140625" defaultRowHeight="12.75"/>
  <cols>
    <col min="2" max="2" width="38.57421875" style="0" customWidth="1"/>
    <col min="3" max="3" width="12.421875" style="0" customWidth="1"/>
    <col min="4" max="4" width="13.57421875" style="0" customWidth="1"/>
    <col min="5" max="5" width="14.00390625" style="0" customWidth="1"/>
    <col min="6" max="6" width="1.1484375" style="45" customWidth="1"/>
    <col min="7" max="7" width="17.421875" style="0" customWidth="1"/>
    <col min="10" max="10" width="11.140625" style="0" customWidth="1"/>
    <col min="11" max="11" width="11.28125" style="0" customWidth="1"/>
    <col min="12" max="12" width="1.421875" style="45" customWidth="1"/>
    <col min="13" max="13" width="22.28125" style="0" customWidth="1"/>
    <col min="15" max="15" width="13.140625" style="0" customWidth="1"/>
    <col min="16" max="16" width="12.8515625" style="0" customWidth="1"/>
  </cols>
  <sheetData>
    <row r="3" spans="2:13" ht="20.25">
      <c r="B3" s="32" t="s">
        <v>72</v>
      </c>
      <c r="G3" s="32" t="s">
        <v>73</v>
      </c>
      <c r="M3" s="32" t="s">
        <v>74</v>
      </c>
    </row>
    <row r="4" spans="2:16" s="48" customFormat="1" ht="25.5">
      <c r="B4" s="36" t="s">
        <v>75</v>
      </c>
      <c r="C4" s="46" t="s">
        <v>105</v>
      </c>
      <c r="D4" s="46" t="s">
        <v>76</v>
      </c>
      <c r="E4" s="46" t="s">
        <v>77</v>
      </c>
      <c r="F4" s="47"/>
      <c r="G4" s="37" t="s">
        <v>78</v>
      </c>
      <c r="H4" s="46" t="s">
        <v>106</v>
      </c>
      <c r="I4" s="46" t="s">
        <v>79</v>
      </c>
      <c r="J4" s="46" t="s">
        <v>107</v>
      </c>
      <c r="K4" s="46" t="s">
        <v>80</v>
      </c>
      <c r="L4" s="47"/>
      <c r="M4" s="46" t="s">
        <v>81</v>
      </c>
      <c r="N4" s="46" t="s">
        <v>79</v>
      </c>
      <c r="O4" s="46" t="s">
        <v>108</v>
      </c>
      <c r="P4" s="46" t="s">
        <v>109</v>
      </c>
    </row>
    <row r="5" spans="2:15" ht="15">
      <c r="B5" t="s">
        <v>82</v>
      </c>
      <c r="C5">
        <v>21</v>
      </c>
      <c r="D5" s="33">
        <v>248636.36363636365</v>
      </c>
      <c r="G5" s="39" t="s">
        <v>83</v>
      </c>
      <c r="H5" s="34">
        <v>1</v>
      </c>
      <c r="I5">
        <f>H5*C5</f>
        <v>21</v>
      </c>
      <c r="J5" s="35">
        <v>414285.71428571426</v>
      </c>
      <c r="M5" s="39" t="s">
        <v>83</v>
      </c>
      <c r="N5">
        <f aca="true" t="shared" si="0" ref="N5:N10">I5</f>
        <v>21</v>
      </c>
      <c r="O5" s="35">
        <v>350000</v>
      </c>
    </row>
    <row r="6" spans="2:15" ht="15">
      <c r="B6" t="s">
        <v>84</v>
      </c>
      <c r="C6">
        <v>7</v>
      </c>
      <c r="D6" s="33">
        <v>196666.66666666666</v>
      </c>
      <c r="G6" s="39" t="s">
        <v>85</v>
      </c>
      <c r="H6" s="34">
        <v>1</v>
      </c>
      <c r="I6">
        <f>H6*C6</f>
        <v>7</v>
      </c>
      <c r="J6" s="35">
        <v>450000</v>
      </c>
      <c r="M6" s="39" t="s">
        <v>85</v>
      </c>
      <c r="N6">
        <f t="shared" si="0"/>
        <v>7</v>
      </c>
      <c r="O6" s="35">
        <v>300000</v>
      </c>
    </row>
    <row r="7" spans="2:15" ht="15">
      <c r="B7" t="s">
        <v>86</v>
      </c>
      <c r="C7">
        <v>2</v>
      </c>
      <c r="D7" s="33">
        <v>500000</v>
      </c>
      <c r="G7" s="39" t="s">
        <v>87</v>
      </c>
      <c r="H7" s="34">
        <v>2</v>
      </c>
      <c r="I7">
        <f>H7*C7</f>
        <v>4</v>
      </c>
      <c r="J7" s="35">
        <v>300000</v>
      </c>
      <c r="M7" s="39" t="s">
        <v>87</v>
      </c>
      <c r="N7">
        <f t="shared" si="0"/>
        <v>4</v>
      </c>
      <c r="O7" s="35">
        <v>300000</v>
      </c>
    </row>
    <row r="8" spans="2:15" ht="15">
      <c r="B8" t="s">
        <v>88</v>
      </c>
      <c r="C8">
        <v>3</v>
      </c>
      <c r="D8" s="33">
        <v>125000</v>
      </c>
      <c r="G8" s="39" t="s">
        <v>89</v>
      </c>
      <c r="H8" s="34">
        <v>1</v>
      </c>
      <c r="I8">
        <f>H8*C8</f>
        <v>3</v>
      </c>
      <c r="J8" s="35">
        <v>200000</v>
      </c>
      <c r="M8" s="39" t="s">
        <v>89</v>
      </c>
      <c r="N8">
        <f t="shared" si="0"/>
        <v>3</v>
      </c>
      <c r="O8" s="35">
        <v>200000</v>
      </c>
    </row>
    <row r="9" spans="7:15" ht="15">
      <c r="G9" s="33" t="s">
        <v>90</v>
      </c>
      <c r="H9" s="34">
        <v>3</v>
      </c>
      <c r="I9">
        <v>3</v>
      </c>
      <c r="J9" s="35">
        <v>520000</v>
      </c>
      <c r="M9" s="33" t="s">
        <v>90</v>
      </c>
      <c r="N9">
        <f t="shared" si="0"/>
        <v>3</v>
      </c>
      <c r="O9" s="35">
        <v>300000</v>
      </c>
    </row>
    <row r="10" spans="2:15" ht="15">
      <c r="B10" s="40"/>
      <c r="G10" s="33" t="s">
        <v>92</v>
      </c>
      <c r="H10" s="34">
        <v>1</v>
      </c>
      <c r="I10">
        <v>1</v>
      </c>
      <c r="J10" s="35">
        <v>1000000</v>
      </c>
      <c r="M10" s="33" t="s">
        <v>92</v>
      </c>
      <c r="N10">
        <f t="shared" si="0"/>
        <v>1</v>
      </c>
      <c r="O10" s="35">
        <v>400000</v>
      </c>
    </row>
    <row r="11" spans="2:15" ht="15">
      <c r="B11" s="40"/>
      <c r="G11" s="33"/>
      <c r="H11" s="34"/>
      <c r="J11" s="35"/>
      <c r="M11" s="33"/>
      <c r="O11" s="35"/>
    </row>
    <row r="12" spans="2:16" ht="15">
      <c r="B12" s="40" t="s">
        <v>91</v>
      </c>
      <c r="E12">
        <f>SUM(E5:E8)</f>
        <v>0</v>
      </c>
      <c r="G12" s="33" t="s">
        <v>59</v>
      </c>
      <c r="K12">
        <f>SUM(K5:K10)</f>
        <v>0</v>
      </c>
      <c r="M12" s="33" t="s">
        <v>59</v>
      </c>
      <c r="P12">
        <f>SUM(P5:P10)</f>
        <v>0</v>
      </c>
    </row>
    <row r="13" spans="2:5" ht="15">
      <c r="B13" s="41" t="s">
        <v>93</v>
      </c>
      <c r="E13">
        <f>4*E12</f>
        <v>0</v>
      </c>
    </row>
    <row r="14" ht="15">
      <c r="B14" s="41" t="s">
        <v>94</v>
      </c>
    </row>
    <row r="15" ht="15">
      <c r="B15" s="42"/>
    </row>
    <row r="16" ht="15">
      <c r="B16" s="40"/>
    </row>
    <row r="17" spans="2:3" ht="14.25">
      <c r="B17" s="49" t="s">
        <v>95</v>
      </c>
      <c r="C17" s="50"/>
    </row>
    <row r="18" spans="2:3" ht="15.75" customHeight="1">
      <c r="B18" s="49" t="s">
        <v>96</v>
      </c>
      <c r="C18" s="50">
        <f>E13</f>
        <v>0</v>
      </c>
    </row>
    <row r="19" spans="2:3" ht="28.5">
      <c r="B19" s="49" t="s">
        <v>97</v>
      </c>
      <c r="C19" s="50">
        <f>K12</f>
        <v>0</v>
      </c>
    </row>
    <row r="20" spans="2:3" ht="14.25">
      <c r="B20" s="49" t="s">
        <v>98</v>
      </c>
      <c r="C20" s="50">
        <f>P12</f>
        <v>0</v>
      </c>
    </row>
    <row r="21" spans="2:3" ht="14.25">
      <c r="B21" s="49" t="s">
        <v>99</v>
      </c>
      <c r="C21" s="50">
        <f>SUM(C18:C20)</f>
        <v>0</v>
      </c>
    </row>
    <row r="22" spans="2:3" ht="14.25">
      <c r="B22" s="49" t="s">
        <v>100</v>
      </c>
      <c r="C22" s="50">
        <f>SUM(C18:C19)</f>
        <v>0</v>
      </c>
    </row>
    <row r="23" ht="14.25">
      <c r="B23" s="43"/>
    </row>
    <row r="24" ht="20.25">
      <c r="B24" s="51" t="s">
        <v>101</v>
      </c>
    </row>
    <row r="25" ht="15.75">
      <c r="B25" s="44"/>
    </row>
    <row r="26" spans="2:3" ht="15.75">
      <c r="B26" s="52" t="s">
        <v>102</v>
      </c>
      <c r="C26" s="53"/>
    </row>
    <row r="27" spans="2:3" ht="15.75">
      <c r="B27" s="52" t="s">
        <v>103</v>
      </c>
      <c r="C27" s="53"/>
    </row>
    <row r="28" spans="2:3" ht="15.75">
      <c r="B28" s="52" t="s">
        <v>104</v>
      </c>
      <c r="C28" s="53"/>
    </row>
    <row r="29" ht="12.75"/>
    <row r="30" ht="15.75">
      <c r="B30" s="52" t="s">
        <v>111</v>
      </c>
    </row>
    <row r="31" ht="12.75"/>
    <row r="32" ht="12.75"/>
    <row r="33" ht="12.75"/>
    <row r="34" ht="12.75"/>
    <row r="35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Pertanian Bogor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Pini Wijayanti</dc:creator>
  <cp:keywords/>
  <dc:description/>
  <cp:lastModifiedBy>Valued Acer Customer</cp:lastModifiedBy>
  <dcterms:created xsi:type="dcterms:W3CDTF">2008-12-03T03:06:16Z</dcterms:created>
  <dcterms:modified xsi:type="dcterms:W3CDTF">2011-12-09T01:46:39Z</dcterms:modified>
  <cp:category/>
  <cp:version/>
  <cp:contentType/>
  <cp:contentStatus/>
</cp:coreProperties>
</file>